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ontinent" sheetId="1" r:id="rId1"/>
    <sheet name="Corse " sheetId="2" r:id="rId2"/>
  </sheets>
  <definedNames>
    <definedName name="_xlnm.Print_Area" localSheetId="0">'Continent'!$A$5:$N$83</definedName>
  </definedNames>
  <calcPr fullCalcOnLoad="1"/>
</workbook>
</file>

<file path=xl/sharedStrings.xml><?xml version="1.0" encoding="utf-8"?>
<sst xmlns="http://schemas.openxmlformats.org/spreadsheetml/2006/main" count="300" uniqueCount="41">
  <si>
    <t>TABLEAUX AVEC LES REPRISES</t>
  </si>
  <si>
    <t>Ventes mensuelles de produits du tabac en valeur en 2019 et 2020 en France continentale</t>
  </si>
  <si>
    <t>Source : LOGISTA</t>
  </si>
  <si>
    <t>(en euros)</t>
  </si>
  <si>
    <t>JANV 19</t>
  </si>
  <si>
    <t>FEV 19</t>
  </si>
  <si>
    <t>AVR 19</t>
  </si>
  <si>
    <t>JUILL 19</t>
  </si>
  <si>
    <t>AOUT 19</t>
  </si>
  <si>
    <t>SEPT 19</t>
  </si>
  <si>
    <t>OCT 19</t>
  </si>
  <si>
    <t>NOV 19</t>
  </si>
  <si>
    <t>DEC 19</t>
  </si>
  <si>
    <t>Total 2019</t>
  </si>
  <si>
    <t>Cigarettes</t>
  </si>
  <si>
    <t>Tabac à Rouler</t>
  </si>
  <si>
    <t>Autres tabacs à fumer</t>
  </si>
  <si>
    <t>Cigares</t>
  </si>
  <si>
    <t>Tabac à Mâcher</t>
  </si>
  <si>
    <t>Tabac à Priser</t>
  </si>
  <si>
    <t>TOTAL</t>
  </si>
  <si>
    <t>JANV 20</t>
  </si>
  <si>
    <t>FEV 20</t>
  </si>
  <si>
    <t>AVR 20</t>
  </si>
  <si>
    <t>JUILL 20</t>
  </si>
  <si>
    <t>AOUT 20</t>
  </si>
  <si>
    <t>SEPT 20</t>
  </si>
  <si>
    <t>OCT 20</t>
  </si>
  <si>
    <t>NOV 20</t>
  </si>
  <si>
    <t>DEC 20</t>
  </si>
  <si>
    <t>Total 2020</t>
  </si>
  <si>
    <t>Evo cumulée</t>
  </si>
  <si>
    <t>Evo mensuelle</t>
  </si>
  <si>
    <t>Ventes mensuelles de produits du tabac en volume en 2019 et  2020 en France continentale</t>
  </si>
  <si>
    <t>(en unités ou grammes)</t>
  </si>
  <si>
    <t>PMP cigarettes 2019 (paquet de 20)</t>
  </si>
  <si>
    <t>PMP cigarettes 2020 (paquet de 20)</t>
  </si>
  <si>
    <t>PMP TAR 2019 (blague de 30)</t>
  </si>
  <si>
    <t>PMP TAR 2020 (blague de 30)</t>
  </si>
  <si>
    <t>Ventes mensuelles de produits du tabac en valeur en 2019 et 2020 en Corse</t>
  </si>
  <si>
    <t>Ventes mensuelles de produits du tabac en volume en 2019 et  2020 en Corse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</si>
</sst>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M\-YY;@"/>
    <numFmt numFmtId="167" formatCode="0.00%"/>
    <numFmt numFmtId="168" formatCode="\ * #,##0&quot;    &quot;;\-* #,##0&quot;    &quot;;\ * \-#&quot;    &quot;;\ @\ "/>
    <numFmt numFmtId="169" formatCode="#,##0.000"/>
    <numFmt numFmtId="170" formatCode="MMM\-YY"/>
  </numFmts>
  <fonts count="20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8" borderId="0" applyNumberFormat="0" applyBorder="0" applyAlignment="0" applyProtection="0"/>
    <xf numFmtId="164" fontId="2" fillId="2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6" borderId="0" applyNumberFormat="0" applyBorder="0" applyAlignment="0" applyProtection="0"/>
    <xf numFmtId="164" fontId="2" fillId="11" borderId="0" applyNumberFormat="0" applyBorder="0" applyAlignment="0" applyProtection="0"/>
    <xf numFmtId="164" fontId="3" fillId="7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3" fillId="5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9" borderId="0" applyNumberFormat="0" applyBorder="0" applyAlignment="0" applyProtection="0"/>
    <xf numFmtId="164" fontId="0" fillId="20" borderId="1" applyNumberFormat="0" applyProtection="0">
      <alignment vertical="center"/>
    </xf>
    <xf numFmtId="164" fontId="5" fillId="20" borderId="1" applyNumberFormat="0" applyProtection="0">
      <alignment vertical="center"/>
    </xf>
    <xf numFmtId="164" fontId="0" fillId="20" borderId="1" applyNumberFormat="0" applyProtection="0">
      <alignment horizontal="left" vertical="center" indent="1"/>
    </xf>
    <xf numFmtId="164" fontId="6" fillId="20" borderId="2" applyNumberFormat="0" applyProtection="0">
      <alignment horizontal="left" vertical="top" indent="1"/>
    </xf>
    <xf numFmtId="164" fontId="0" fillId="21" borderId="1" applyNumberFormat="0" applyProtection="0">
      <alignment horizontal="left" vertical="center" indent="1"/>
    </xf>
    <xf numFmtId="164" fontId="0" fillId="8" borderId="1" applyNumberFormat="0" applyProtection="0">
      <alignment horizontal="right" vertical="center"/>
    </xf>
    <xf numFmtId="164" fontId="0" fillId="22" borderId="1" applyNumberFormat="0" applyProtection="0">
      <alignment horizontal="right" vertical="center"/>
    </xf>
    <xf numFmtId="164" fontId="0" fillId="23" borderId="3" applyNumberFormat="0" applyProtection="0">
      <alignment horizontal="right" vertical="center"/>
    </xf>
    <xf numFmtId="164" fontId="0" fillId="16" borderId="1" applyNumberFormat="0" applyProtection="0">
      <alignment horizontal="right" vertical="center"/>
    </xf>
    <xf numFmtId="164" fontId="0" fillId="24" borderId="1" applyNumberFormat="0" applyProtection="0">
      <alignment horizontal="right" vertical="center"/>
    </xf>
    <xf numFmtId="164" fontId="0" fillId="25" borderId="1" applyNumberFormat="0" applyProtection="0">
      <alignment horizontal="right" vertical="center"/>
    </xf>
    <xf numFmtId="164" fontId="0" fillId="26" borderId="1" applyNumberFormat="0" applyProtection="0">
      <alignment horizontal="right" vertical="center"/>
    </xf>
    <xf numFmtId="164" fontId="0" fillId="10" borderId="1" applyNumberFormat="0" applyProtection="0">
      <alignment horizontal="right" vertical="center"/>
    </xf>
    <xf numFmtId="164" fontId="0" fillId="9" borderId="1" applyNumberFormat="0" applyProtection="0">
      <alignment horizontal="right" vertical="center"/>
    </xf>
    <xf numFmtId="164" fontId="0" fillId="27" borderId="3" applyNumberFormat="0" applyProtection="0">
      <alignment horizontal="left" vertical="center" indent="1"/>
    </xf>
    <xf numFmtId="164" fontId="1" fillId="13" borderId="3" applyNumberFormat="0" applyProtection="0">
      <alignment horizontal="left" vertical="center" indent="1"/>
    </xf>
    <xf numFmtId="164" fontId="1" fillId="13" borderId="3" applyNumberFormat="0" applyProtection="0">
      <alignment horizontal="left" vertical="center" indent="1"/>
    </xf>
    <xf numFmtId="164" fontId="0" fillId="7" borderId="1" applyNumberFormat="0" applyProtection="0">
      <alignment horizontal="right" vertical="center"/>
    </xf>
    <xf numFmtId="164" fontId="0" fillId="12" borderId="3" applyNumberFormat="0" applyProtection="0">
      <alignment horizontal="left" vertical="center" indent="1"/>
    </xf>
    <xf numFmtId="164" fontId="0" fillId="7" borderId="3" applyNumberFormat="0" applyProtection="0">
      <alignment horizontal="left" vertical="center" indent="1"/>
    </xf>
    <xf numFmtId="164" fontId="0" fillId="4" borderId="1" applyNumberFormat="0" applyProtection="0">
      <alignment horizontal="left" vertical="center" indent="1"/>
    </xf>
    <xf numFmtId="164" fontId="0" fillId="13" borderId="2" applyNumberFormat="0" applyProtection="0">
      <alignment horizontal="left" vertical="top" indent="1"/>
    </xf>
    <xf numFmtId="164" fontId="0" fillId="28" borderId="1" applyNumberFormat="0" applyProtection="0">
      <alignment horizontal="left" vertical="center" indent="1"/>
    </xf>
    <xf numFmtId="164" fontId="0" fillId="7" borderId="2" applyNumberFormat="0" applyProtection="0">
      <alignment horizontal="left" vertical="top" indent="1"/>
    </xf>
    <xf numFmtId="164" fontId="0" fillId="12" borderId="1" applyNumberFormat="0" applyProtection="0">
      <alignment horizontal="left" vertical="center" indent="1"/>
    </xf>
    <xf numFmtId="164" fontId="0" fillId="12" borderId="2" applyNumberFormat="0" applyProtection="0">
      <alignment horizontal="left" vertical="top" indent="1"/>
    </xf>
    <xf numFmtId="164" fontId="0" fillId="12" borderId="1" applyNumberFormat="0" applyProtection="0">
      <alignment horizontal="left" vertical="center" indent="1"/>
    </xf>
    <xf numFmtId="164" fontId="0" fillId="12" borderId="2" applyNumberFormat="0" applyProtection="0">
      <alignment horizontal="left" vertical="top" indent="1"/>
    </xf>
    <xf numFmtId="164" fontId="0" fillId="29" borderId="4" applyNumberFormat="0">
      <alignment/>
      <protection locked="0"/>
    </xf>
    <xf numFmtId="164" fontId="7" fillId="13" borderId="0" applyBorder="0">
      <alignment/>
      <protection/>
    </xf>
    <xf numFmtId="164" fontId="8" fillId="14" borderId="2" applyNumberFormat="0" applyProtection="0">
      <alignment vertical="center"/>
    </xf>
    <xf numFmtId="164" fontId="5" fillId="14" borderId="3" applyNumberFormat="0" applyProtection="0">
      <alignment vertical="center"/>
    </xf>
    <xf numFmtId="164" fontId="8" fillId="4" borderId="2" applyNumberFormat="0" applyProtection="0">
      <alignment horizontal="left" vertical="center" indent="1"/>
    </xf>
    <xf numFmtId="164" fontId="8" fillId="14" borderId="2" applyNumberFormat="0" applyProtection="0">
      <alignment horizontal="left" vertical="top" indent="1"/>
    </xf>
    <xf numFmtId="164" fontId="0" fillId="0" borderId="1" applyNumberFormat="0" applyProtection="0">
      <alignment horizontal="right" vertical="center"/>
    </xf>
    <xf numFmtId="164" fontId="5" fillId="29" borderId="1" applyNumberFormat="0" applyProtection="0">
      <alignment horizontal="right" vertical="center"/>
    </xf>
    <xf numFmtId="164" fontId="0" fillId="21" borderId="1" applyNumberFormat="0" applyProtection="0">
      <alignment horizontal="left" vertical="center" indent="1"/>
    </xf>
    <xf numFmtId="164" fontId="8" fillId="7" borderId="2" applyNumberFormat="0" applyProtection="0">
      <alignment horizontal="left" vertical="top" indent="1"/>
    </xf>
    <xf numFmtId="164" fontId="9" fillId="30" borderId="3" applyNumberFormat="0" applyProtection="0">
      <alignment horizontal="left" vertical="center" indent="1"/>
    </xf>
    <xf numFmtId="164" fontId="0" fillId="31" borderId="3">
      <alignment/>
      <protection/>
    </xf>
    <xf numFmtId="164" fontId="10" fillId="29" borderId="1" applyNumberFormat="0" applyProtection="0">
      <alignment horizontal="right" vertical="center"/>
    </xf>
    <xf numFmtId="164" fontId="11" fillId="2" borderId="0" applyNumberFormat="0" applyBorder="0" applyAlignment="0" applyProtection="0"/>
    <xf numFmtId="164" fontId="12" fillId="0" borderId="0" applyBorder="0" applyProtection="0">
      <alignment/>
    </xf>
  </cellStyleXfs>
  <cellXfs count="89">
    <xf numFmtId="164" fontId="0" fillId="2" borderId="0" xfId="0" applyAlignment="1">
      <alignment/>
    </xf>
    <xf numFmtId="164" fontId="13" fillId="2" borderId="0" xfId="0" applyFont="1" applyAlignment="1">
      <alignment horizontal="center"/>
    </xf>
    <xf numFmtId="164" fontId="14" fillId="32" borderId="0" xfId="0" applyFont="1" applyFill="1" applyBorder="1" applyAlignment="1">
      <alignment horizontal="center"/>
    </xf>
    <xf numFmtId="164" fontId="15" fillId="32" borderId="0" xfId="0" applyFont="1" applyFill="1" applyBorder="1" applyAlignment="1">
      <alignment horizontal="center" vertical="center"/>
    </xf>
    <xf numFmtId="164" fontId="14" fillId="2" borderId="0" xfId="0" applyFont="1" applyAlignment="1">
      <alignment horizontal="center"/>
    </xf>
    <xf numFmtId="164" fontId="14" fillId="0" borderId="0" xfId="0" applyFont="1" applyFill="1" applyBorder="1" applyAlignment="1">
      <alignment horizontal="center"/>
    </xf>
    <xf numFmtId="164" fontId="14" fillId="2" borderId="0" xfId="0" applyFont="1" applyBorder="1" applyAlignment="1">
      <alignment horizontal="center"/>
    </xf>
    <xf numFmtId="165" fontId="14" fillId="2" borderId="0" xfId="0" applyNumberFormat="1" applyFont="1" applyBorder="1" applyAlignment="1">
      <alignment horizontal="center"/>
    </xf>
    <xf numFmtId="164" fontId="14" fillId="2" borderId="0" xfId="0" applyFont="1" applyAlignment="1">
      <alignment horizontal="left"/>
    </xf>
    <xf numFmtId="164" fontId="14" fillId="33" borderId="5" xfId="0" applyFont="1" applyFill="1" applyBorder="1" applyAlignment="1">
      <alignment horizontal="center" vertical="center"/>
    </xf>
    <xf numFmtId="166" fontId="14" fillId="33" borderId="6" xfId="0" applyNumberFormat="1" applyFont="1" applyFill="1" applyBorder="1" applyAlignment="1">
      <alignment horizontal="center"/>
    </xf>
    <xf numFmtId="166" fontId="16" fillId="33" borderId="6" xfId="0" applyNumberFormat="1" applyFont="1" applyFill="1" applyBorder="1" applyAlignment="1">
      <alignment horizontal="center"/>
    </xf>
    <xf numFmtId="164" fontId="16" fillId="33" borderId="7" xfId="0" applyFont="1" applyFill="1" applyBorder="1" applyAlignment="1">
      <alignment horizontal="center"/>
    </xf>
    <xf numFmtId="166" fontId="14" fillId="2" borderId="0" xfId="0" applyNumberFormat="1" applyFont="1" applyBorder="1" applyAlignment="1">
      <alignment horizontal="center"/>
    </xf>
    <xf numFmtId="165" fontId="13" fillId="2" borderId="8" xfId="0" applyNumberFormat="1" applyFont="1" applyBorder="1" applyAlignment="1">
      <alignment horizontal="center"/>
    </xf>
    <xf numFmtId="165" fontId="13" fillId="2" borderId="3" xfId="0" applyNumberFormat="1" applyFont="1" applyBorder="1" applyAlignment="1">
      <alignment horizontal="center"/>
    </xf>
    <xf numFmtId="165" fontId="13" fillId="0" borderId="9" xfId="75" applyNumberFormat="1" applyFont="1" applyBorder="1" applyAlignment="1" applyProtection="1">
      <alignment horizontal="center" vertical="center"/>
      <protection/>
    </xf>
    <xf numFmtId="165" fontId="13" fillId="0" borderId="1" xfId="75" applyNumberFormat="1" applyFont="1" applyAlignment="1" applyProtection="1">
      <alignment horizontal="center" vertical="center"/>
      <protection/>
    </xf>
    <xf numFmtId="165" fontId="13" fillId="2" borderId="9" xfId="0" applyNumberFormat="1" applyFont="1" applyBorder="1" applyAlignment="1">
      <alignment horizontal="center"/>
    </xf>
    <xf numFmtId="165" fontId="17" fillId="2" borderId="3" xfId="0" applyNumberFormat="1" applyFont="1" applyBorder="1" applyAlignment="1">
      <alignment horizontal="center"/>
    </xf>
    <xf numFmtId="165" fontId="16" fillId="2" borderId="3" xfId="0" applyNumberFormat="1" applyFont="1" applyBorder="1" applyAlignment="1">
      <alignment horizontal="center"/>
    </xf>
    <xf numFmtId="165" fontId="13" fillId="2" borderId="0" xfId="0" applyNumberFormat="1" applyFont="1" applyBorder="1" applyAlignment="1">
      <alignment horizontal="center"/>
    </xf>
    <xf numFmtId="167" fontId="13" fillId="2" borderId="0" xfId="0" applyNumberFormat="1" applyFont="1" applyBorder="1" applyAlignment="1">
      <alignment horizontal="center"/>
    </xf>
    <xf numFmtId="168" fontId="13" fillId="0" borderId="9" xfId="75" applyNumberFormat="1" applyFont="1" applyBorder="1" applyAlignment="1" applyProtection="1">
      <alignment horizontal="center" vertical="center"/>
      <protection/>
    </xf>
    <xf numFmtId="165" fontId="14" fillId="2" borderId="10" xfId="0" applyNumberFormat="1" applyFont="1" applyBorder="1" applyAlignment="1">
      <alignment horizontal="center"/>
    </xf>
    <xf numFmtId="165" fontId="14" fillId="2" borderId="11" xfId="0" applyNumberFormat="1" applyFont="1" applyBorder="1" applyAlignment="1">
      <alignment horizontal="center"/>
    </xf>
    <xf numFmtId="165" fontId="14" fillId="0" borderId="1" xfId="75" applyNumberFormat="1" applyFont="1" applyAlignment="1" applyProtection="1">
      <alignment horizontal="center" vertical="center"/>
      <protection/>
    </xf>
    <xf numFmtId="165" fontId="13" fillId="0" borderId="0" xfId="0" applyNumberFormat="1" applyFont="1" applyFill="1" applyBorder="1" applyAlignment="1">
      <alignment horizontal="center"/>
    </xf>
    <xf numFmtId="165" fontId="17" fillId="2" borderId="0" xfId="0" applyNumberFormat="1" applyFont="1" applyBorder="1" applyAlignment="1">
      <alignment horizontal="center"/>
    </xf>
    <xf numFmtId="165" fontId="13" fillId="2" borderId="12" xfId="0" applyNumberFormat="1" applyFont="1" applyBorder="1" applyAlignment="1">
      <alignment horizontal="center"/>
    </xf>
    <xf numFmtId="164" fontId="13" fillId="2" borderId="0" xfId="0" applyFont="1" applyBorder="1" applyAlignment="1">
      <alignment horizontal="center"/>
    </xf>
    <xf numFmtId="164" fontId="14" fillId="32" borderId="5" xfId="0" applyFont="1" applyFill="1" applyBorder="1" applyAlignment="1">
      <alignment horizontal="center" vertical="center"/>
    </xf>
    <xf numFmtId="166" fontId="14" fillId="32" borderId="6" xfId="0" applyNumberFormat="1" applyFont="1" applyFill="1" applyBorder="1" applyAlignment="1">
      <alignment horizontal="center"/>
    </xf>
    <xf numFmtId="166" fontId="16" fillId="32" borderId="6" xfId="0" applyNumberFormat="1" applyFont="1" applyFill="1" applyBorder="1" applyAlignment="1">
      <alignment horizontal="center"/>
    </xf>
    <xf numFmtId="164" fontId="16" fillId="32" borderId="7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6" fillId="2" borderId="0" xfId="0" applyNumberFormat="1" applyFont="1" applyBorder="1" applyAlignment="1">
      <alignment horizontal="center"/>
    </xf>
    <xf numFmtId="164" fontId="14" fillId="0" borderId="5" xfId="0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/>
    </xf>
    <xf numFmtId="166" fontId="16" fillId="0" borderId="6" xfId="0" applyNumberFormat="1" applyFont="1" applyFill="1" applyBorder="1" applyAlignment="1">
      <alignment horizontal="center"/>
    </xf>
    <xf numFmtId="164" fontId="14" fillId="0" borderId="7" xfId="0" applyFont="1" applyFill="1" applyBorder="1" applyAlignment="1">
      <alignment horizontal="center"/>
    </xf>
    <xf numFmtId="167" fontId="13" fillId="2" borderId="3" xfId="0" applyNumberFormat="1" applyFont="1" applyBorder="1" applyAlignment="1">
      <alignment horizontal="center"/>
    </xf>
    <xf numFmtId="167" fontId="13" fillId="0" borderId="3" xfId="0" applyNumberFormat="1" applyFont="1" applyFill="1" applyBorder="1" applyAlignment="1">
      <alignment horizontal="center"/>
    </xf>
    <xf numFmtId="167" fontId="17" fillId="2" borderId="3" xfId="0" applyNumberFormat="1" applyFont="1" applyBorder="1" applyAlignment="1">
      <alignment horizontal="center"/>
    </xf>
    <xf numFmtId="167" fontId="14" fillId="0" borderId="3" xfId="0" applyNumberFormat="1" applyFont="1" applyFill="1" applyBorder="1" applyAlignment="1">
      <alignment horizontal="center"/>
    </xf>
    <xf numFmtId="165" fontId="18" fillId="2" borderId="0" xfId="0" applyNumberFormat="1" applyFont="1" applyBorder="1" applyAlignment="1">
      <alignment horizontal="center"/>
    </xf>
    <xf numFmtId="167" fontId="14" fillId="2" borderId="0" xfId="0" applyNumberFormat="1" applyFont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9" fontId="13" fillId="2" borderId="0" xfId="0" applyNumberFormat="1" applyFont="1" applyBorder="1" applyAlignment="1">
      <alignment horizontal="center"/>
    </xf>
    <xf numFmtId="165" fontId="14" fillId="2" borderId="0" xfId="0" applyNumberFormat="1" applyFont="1" applyAlignment="1">
      <alignment horizontal="center"/>
    </xf>
    <xf numFmtId="167" fontId="14" fillId="0" borderId="11" xfId="0" applyNumberFormat="1" applyFont="1" applyFill="1" applyBorder="1" applyAlignment="1">
      <alignment horizontal="center"/>
    </xf>
    <xf numFmtId="167" fontId="13" fillId="2" borderId="0" xfId="0" applyNumberFormat="1" applyFont="1" applyAlignment="1">
      <alignment horizontal="center"/>
    </xf>
    <xf numFmtId="164" fontId="13" fillId="0" borderId="0" xfId="0" applyFont="1" applyFill="1" applyAlignment="1">
      <alignment horizontal="center"/>
    </xf>
    <xf numFmtId="164" fontId="17" fillId="2" borderId="0" xfId="0" applyFont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64" fontId="16" fillId="2" borderId="0" xfId="0" applyFont="1" applyBorder="1" applyAlignment="1">
      <alignment horizontal="center"/>
    </xf>
    <xf numFmtId="166" fontId="13" fillId="2" borderId="0" xfId="0" applyNumberFormat="1" applyFont="1" applyBorder="1" applyAlignment="1">
      <alignment horizontal="center"/>
    </xf>
    <xf numFmtId="165" fontId="13" fillId="0" borderId="9" xfId="75" applyNumberFormat="1" applyFont="1" applyBorder="1" applyProtection="1">
      <alignment horizontal="right" vertical="center"/>
      <protection/>
    </xf>
    <xf numFmtId="165" fontId="14" fillId="2" borderId="3" xfId="0" applyNumberFormat="1" applyFont="1" applyBorder="1" applyAlignment="1">
      <alignment horizontal="center"/>
    </xf>
    <xf numFmtId="165" fontId="13" fillId="2" borderId="9" xfId="0" applyNumberFormat="1" applyFont="1" applyBorder="1" applyAlignment="1">
      <alignment/>
    </xf>
    <xf numFmtId="165" fontId="13" fillId="2" borderId="13" xfId="0" applyNumberFormat="1" applyFont="1" applyBorder="1" applyAlignment="1">
      <alignment horizontal="center"/>
    </xf>
    <xf numFmtId="165" fontId="17" fillId="2" borderId="13" xfId="0" applyNumberFormat="1" applyFont="1" applyBorder="1" applyAlignment="1">
      <alignment horizontal="center"/>
    </xf>
    <xf numFmtId="164" fontId="14" fillId="2" borderId="11" xfId="0" applyFont="1" applyBorder="1" applyAlignment="1">
      <alignment horizontal="center" vertical="center"/>
    </xf>
    <xf numFmtId="165" fontId="14" fillId="2" borderId="11" xfId="0" applyNumberFormat="1" applyFont="1" applyBorder="1" applyAlignment="1">
      <alignment horizontal="center" vertical="center"/>
    </xf>
    <xf numFmtId="165" fontId="14" fillId="2" borderId="0" xfId="0" applyNumberFormat="1" applyFont="1" applyBorder="1" applyAlignment="1">
      <alignment horizontal="center" vertical="center"/>
    </xf>
    <xf numFmtId="164" fontId="14" fillId="2" borderId="0" xfId="0" applyFont="1" applyAlignment="1">
      <alignment horizontal="center" vertical="center"/>
    </xf>
    <xf numFmtId="164" fontId="14" fillId="2" borderId="0" xfId="0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Border="1" applyAlignment="1">
      <alignment horizontal="center" vertical="center"/>
    </xf>
    <xf numFmtId="165" fontId="13" fillId="0" borderId="1" xfId="75" applyNumberFormat="1" applyFont="1" applyProtection="1">
      <alignment horizontal="right" vertical="center"/>
      <protection/>
    </xf>
    <xf numFmtId="167" fontId="13" fillId="2" borderId="14" xfId="0" applyNumberFormat="1" applyFont="1" applyBorder="1" applyAlignment="1">
      <alignment horizontal="center"/>
    </xf>
    <xf numFmtId="167" fontId="14" fillId="0" borderId="14" xfId="0" applyNumberFormat="1" applyFont="1" applyFill="1" applyBorder="1" applyAlignment="1">
      <alignment horizontal="center"/>
    </xf>
    <xf numFmtId="167" fontId="13" fillId="0" borderId="14" xfId="0" applyNumberFormat="1" applyFont="1" applyFill="1" applyBorder="1" applyAlignment="1">
      <alignment horizontal="center"/>
    </xf>
    <xf numFmtId="167" fontId="17" fillId="2" borderId="14" xfId="0" applyNumberFormat="1" applyFont="1" applyBorder="1" applyAlignment="1">
      <alignment horizontal="center"/>
    </xf>
    <xf numFmtId="170" fontId="13" fillId="2" borderId="0" xfId="0" applyNumberFormat="1" applyFont="1" applyBorder="1" applyAlignment="1">
      <alignment horizontal="center"/>
    </xf>
    <xf numFmtId="167" fontId="14" fillId="2" borderId="11" xfId="0" applyNumberFormat="1" applyFont="1" applyBorder="1" applyAlignment="1">
      <alignment horizontal="center"/>
    </xf>
    <xf numFmtId="164" fontId="14" fillId="33" borderId="0" xfId="0" applyFont="1" applyFill="1" applyBorder="1" applyAlignment="1">
      <alignment horizontal="center" vertical="center" wrapText="1"/>
    </xf>
    <xf numFmtId="169" fontId="18" fillId="2" borderId="0" xfId="0" applyNumberFormat="1" applyFont="1" applyBorder="1" applyAlignment="1">
      <alignment horizontal="center" vertical="center"/>
    </xf>
    <xf numFmtId="169" fontId="19" fillId="2" borderId="0" xfId="0" applyNumberFormat="1" applyFont="1" applyBorder="1" applyAlignment="1">
      <alignment horizontal="center" vertical="center"/>
    </xf>
    <xf numFmtId="164" fontId="14" fillId="32" borderId="0" xfId="0" applyFont="1" applyFill="1" applyBorder="1" applyAlignment="1">
      <alignment horizontal="center" vertical="center" wrapText="1"/>
    </xf>
    <xf numFmtId="164" fontId="14" fillId="34" borderId="0" xfId="0" applyFont="1" applyFill="1" applyBorder="1" applyAlignment="1">
      <alignment horizontal="center"/>
    </xf>
    <xf numFmtId="164" fontId="15" fillId="34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5" fontId="14" fillId="0" borderId="9" xfId="75" applyNumberFormat="1" applyFont="1" applyBorder="1" applyAlignment="1" applyProtection="1">
      <alignment horizontal="center" vertical="center"/>
      <protection/>
    </xf>
    <xf numFmtId="165" fontId="14" fillId="2" borderId="9" xfId="0" applyNumberFormat="1" applyFont="1" applyBorder="1" applyAlignment="1">
      <alignment horizontal="center" vertical="center"/>
    </xf>
    <xf numFmtId="165" fontId="16" fillId="2" borderId="11" xfId="0" applyNumberFormat="1" applyFont="1" applyBorder="1" applyAlignment="1">
      <alignment horizontal="center" vertical="center"/>
    </xf>
    <xf numFmtId="167" fontId="14" fillId="2" borderId="14" xfId="0" applyNumberFormat="1" applyFont="1" applyBorder="1" applyAlignment="1">
      <alignment horizontal="center"/>
    </xf>
    <xf numFmtId="167" fontId="16" fillId="2" borderId="14" xfId="0" applyNumberFormat="1" applyFont="1" applyBorder="1" applyAlignment="1">
      <alignment horizontal="center"/>
    </xf>
    <xf numFmtId="164" fontId="14" fillId="34" borderId="0" xfId="0" applyFont="1" applyFill="1" applyBorder="1" applyAlignment="1">
      <alignment horizontal="center" vertical="center" wrapText="1"/>
    </xf>
  </cellXfs>
  <cellStyles count="7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4 - 20%" xfId="29"/>
    <cellStyle name="Accent4 - 40%" xfId="30"/>
    <cellStyle name="Accent4 - 60%" xfId="31"/>
    <cellStyle name="Accent5 - 20%" xfId="32"/>
    <cellStyle name="Accent5 - 40%" xfId="33"/>
    <cellStyle name="Accent5 - 60%" xfId="34"/>
    <cellStyle name="Accent6 - 20%" xfId="35"/>
    <cellStyle name="Accent6 - 40%" xfId="36"/>
    <cellStyle name="Accent6 - 60%" xfId="37"/>
    <cellStyle name="Emphasis 1" xfId="38"/>
    <cellStyle name="Emphasis 2" xfId="39"/>
    <cellStyle name="Emphasis 3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ableStyleLight1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1818"/>
      <rgbColor rgb="00DBE5EC"/>
      <rgbColor rgb="000000FF"/>
      <rgbColor rgb="00FFFF00"/>
      <rgbColor rgb="00FF00FF"/>
      <rgbColor rgb="00ABEDA5"/>
      <rgbColor rgb="00800000"/>
      <rgbColor rgb="00008000"/>
      <rgbColor rgb="00000080"/>
      <rgbColor rgb="00FF988C"/>
      <rgbColor rgb="00800080"/>
      <rgbColor rgb="00E0E5E8"/>
      <rgbColor rgb="00C6C4C4"/>
      <rgbColor rgb="00848484"/>
      <rgbColor rgb="00ADACE1"/>
      <rgbColor rgb="00FF6758"/>
      <rgbColor rgb="00FFFFCC"/>
      <rgbColor rgb="00EAF1F6"/>
      <rgbColor rgb="00660066"/>
      <rgbColor rgb="00FF8073"/>
      <rgbColor rgb="000066CC"/>
      <rgbColor rgb="00C3D6EB"/>
      <rgbColor rgb="00000080"/>
      <rgbColor rgb="00FF00FF"/>
      <rgbColor rgb="00FFFF66"/>
      <rgbColor rgb="00CDDEE9"/>
      <rgbColor rgb="00800080"/>
      <rgbColor rgb="00800000"/>
      <rgbColor rgb="00008080"/>
      <rgbColor rgb="000000FF"/>
      <rgbColor rgb="00B6D9E6"/>
      <rgbColor rgb="00EFF6FB"/>
      <rgbColor rgb="00C6F9C1"/>
      <rgbColor rgb="00FFFDC1"/>
      <rgbColor rgb="00B7CFE8"/>
      <rgbColor rgb="00FF99FF"/>
      <rgbColor rgb="00B3C4D3"/>
      <rgbColor rgb="00FFCC99"/>
      <rgbColor rgb="00D5E3F2"/>
      <rgbColor rgb="00AFE2AB"/>
      <rgbColor rgb="0094D88F"/>
      <rgbColor rgb="00FDBB71"/>
      <rgbColor rgb="00FBA643"/>
      <rgbColor rgb="00FF6600"/>
      <rgbColor rgb="004D6776"/>
      <rgbColor rgb="008DB0DB"/>
      <rgbColor rgb="00003366"/>
      <rgbColor rgb="00BFC9D5"/>
      <rgbColor rgb="00003300"/>
      <rgbColor rgb="00333300"/>
      <rgbColor rgb="00FECC8E"/>
      <rgbColor rgb="00FFA09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2"/>
  <sheetViews>
    <sheetView workbookViewId="0" topLeftCell="A85">
      <selection activeCell="F61" sqref="F61"/>
    </sheetView>
  </sheetViews>
  <sheetFormatPr defaultColWidth="14.66015625" defaultRowHeight="12" customHeight="1"/>
  <cols>
    <col min="1" max="1" width="26.16015625" style="1" customWidth="1"/>
    <col min="2" max="2" width="17.33203125" style="1" customWidth="1"/>
    <col min="3" max="3" width="15" style="1" customWidth="1"/>
    <col min="4" max="4" width="18.33203125" style="1" customWidth="1"/>
    <col min="5" max="5" width="15" style="1" customWidth="1"/>
    <col min="6" max="6" width="17.5" style="1" customWidth="1"/>
    <col min="7" max="7" width="15.16015625" style="1" customWidth="1"/>
    <col min="8" max="8" width="18" style="1" customWidth="1"/>
    <col min="9" max="9" width="17.16015625" style="1" customWidth="1"/>
    <col min="10" max="10" width="15.83203125" style="1" customWidth="1"/>
    <col min="11" max="11" width="16" style="1" customWidth="1"/>
    <col min="12" max="13" width="15" style="1" customWidth="1"/>
    <col min="14" max="14" width="19.33203125" style="1" customWidth="1"/>
    <col min="15" max="16" width="14.5" style="1" customWidth="1"/>
    <col min="17" max="17" width="25.83203125" style="1" customWidth="1"/>
    <col min="18" max="16384" width="14.5" style="1" customWidth="1"/>
  </cols>
  <sheetData>
    <row r="1" spans="1:14" s="4" customFormat="1" ht="13.5" customHeight="1">
      <c r="A1" s="2"/>
      <c r="B1" s="2"/>
      <c r="C1" s="2"/>
      <c r="D1" s="2"/>
      <c r="E1" s="3" t="s">
        <v>0</v>
      </c>
      <c r="F1" s="3"/>
      <c r="G1" s="3"/>
      <c r="H1" s="3"/>
      <c r="I1" s="3"/>
      <c r="J1" s="2"/>
      <c r="K1" s="2"/>
      <c r="L1" s="2"/>
      <c r="M1" s="2"/>
      <c r="N1" s="2"/>
    </row>
    <row r="2" spans="1:14" s="4" customFormat="1" ht="13.5" customHeight="1">
      <c r="A2" s="2"/>
      <c r="B2" s="2"/>
      <c r="C2" s="2"/>
      <c r="D2" s="2"/>
      <c r="E2" s="3"/>
      <c r="F2" s="3"/>
      <c r="G2" s="3"/>
      <c r="H2" s="3"/>
      <c r="I2" s="3"/>
      <c r="J2" s="2"/>
      <c r="K2" s="2"/>
      <c r="L2" s="2"/>
      <c r="M2" s="2"/>
      <c r="N2" s="2"/>
    </row>
    <row r="3" spans="1:14" s="4" customFormat="1" ht="13.5" customHeight="1">
      <c r="A3" s="2"/>
      <c r="B3" s="2"/>
      <c r="C3" s="2"/>
      <c r="D3" s="2"/>
      <c r="E3" s="3"/>
      <c r="F3" s="3"/>
      <c r="G3" s="3"/>
      <c r="H3" s="3"/>
      <c r="I3" s="3"/>
      <c r="J3" s="2"/>
      <c r="K3" s="2"/>
      <c r="L3" s="2"/>
      <c r="M3" s="2"/>
      <c r="N3" s="2"/>
    </row>
    <row r="4" spans="1:14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3.5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4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 t="s">
        <v>2</v>
      </c>
      <c r="N6" s="6"/>
    </row>
    <row r="7" ht="12.75" customHeight="1">
      <c r="A7" s="8" t="s">
        <v>3</v>
      </c>
    </row>
    <row r="8" spans="1:254" s="4" customFormat="1" ht="13.5" customHeight="1">
      <c r="A8" s="9">
        <v>2019</v>
      </c>
      <c r="B8" s="10" t="s">
        <v>4</v>
      </c>
      <c r="C8" s="10" t="s">
        <v>5</v>
      </c>
      <c r="D8" s="10">
        <v>43525</v>
      </c>
      <c r="E8" s="10" t="s">
        <v>6</v>
      </c>
      <c r="F8" s="10">
        <v>43586</v>
      </c>
      <c r="G8" s="10">
        <v>43617</v>
      </c>
      <c r="H8" s="10" t="s">
        <v>7</v>
      </c>
      <c r="I8" s="10" t="s">
        <v>8</v>
      </c>
      <c r="J8" s="10" t="s">
        <v>9</v>
      </c>
      <c r="K8" s="10" t="s">
        <v>10</v>
      </c>
      <c r="L8" s="11" t="s">
        <v>11</v>
      </c>
      <c r="M8" s="10" t="s">
        <v>12</v>
      </c>
      <c r="N8" s="12" t="s">
        <v>13</v>
      </c>
      <c r="O8" s="13"/>
      <c r="P8" s="13"/>
      <c r="Q8" s="6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17" ht="14.25" customHeight="1">
      <c r="A9" s="14" t="s">
        <v>14</v>
      </c>
      <c r="B9" s="15">
        <v>1265039236.4</v>
      </c>
      <c r="C9" s="15">
        <v>1192416433.85</v>
      </c>
      <c r="D9" s="16">
        <v>1220028281</v>
      </c>
      <c r="E9" s="15">
        <v>1399200509.3</v>
      </c>
      <c r="F9" s="16">
        <v>1351662983.45</v>
      </c>
      <c r="G9" s="15">
        <v>1366687516.1</v>
      </c>
      <c r="H9" s="17">
        <v>1578946352.25</v>
      </c>
      <c r="I9" s="17">
        <v>1395411853.4</v>
      </c>
      <c r="J9" s="15">
        <v>1307793860.81</v>
      </c>
      <c r="K9" s="18">
        <v>1443100014</v>
      </c>
      <c r="L9" s="19">
        <v>1137175240.95</v>
      </c>
      <c r="M9" s="17">
        <v>1279468989.76</v>
      </c>
      <c r="N9" s="20">
        <f aca="true" t="shared" si="0" ref="N9:N15">SUM(B9:M9)</f>
        <v>15936931271.27</v>
      </c>
      <c r="O9" s="21"/>
      <c r="P9" s="22"/>
      <c r="Q9" s="22"/>
    </row>
    <row r="10" spans="1:17" ht="14.25" customHeight="1">
      <c r="A10" s="14" t="s">
        <v>15</v>
      </c>
      <c r="B10" s="15">
        <v>203057051.84</v>
      </c>
      <c r="C10" s="15">
        <v>196512666.47</v>
      </c>
      <c r="D10" s="16">
        <v>226860054.93</v>
      </c>
      <c r="E10" s="15">
        <v>232614559.27</v>
      </c>
      <c r="F10" s="16">
        <v>241112363.92</v>
      </c>
      <c r="G10" s="15">
        <v>231150393.76</v>
      </c>
      <c r="H10" s="17">
        <v>239486573.53</v>
      </c>
      <c r="I10" s="17">
        <v>235402732.49</v>
      </c>
      <c r="J10" s="15">
        <v>222197382.77</v>
      </c>
      <c r="K10" s="18">
        <v>239615501.37</v>
      </c>
      <c r="L10" s="19">
        <v>218165289.35</v>
      </c>
      <c r="M10" s="17">
        <v>227576058.71</v>
      </c>
      <c r="N10" s="20">
        <f t="shared" si="0"/>
        <v>2713750628.41</v>
      </c>
      <c r="O10" s="21"/>
      <c r="P10" s="22"/>
      <c r="Q10" s="22"/>
    </row>
    <row r="11" spans="1:17" ht="14.25" customHeight="1">
      <c r="A11" s="14" t="s">
        <v>16</v>
      </c>
      <c r="B11" s="15">
        <v>8945857.69</v>
      </c>
      <c r="C11" s="15">
        <v>8799259.44</v>
      </c>
      <c r="D11" s="16">
        <v>9429140.46</v>
      </c>
      <c r="E11" s="15">
        <v>10852837.57</v>
      </c>
      <c r="F11" s="16">
        <v>11511194.04</v>
      </c>
      <c r="G11" s="15">
        <v>10770293.94</v>
      </c>
      <c r="H11" s="17">
        <v>11592427.56</v>
      </c>
      <c r="I11" s="17">
        <v>10401838.82</v>
      </c>
      <c r="J11" s="15">
        <v>8531702.51</v>
      </c>
      <c r="K11" s="18">
        <v>13365846.72</v>
      </c>
      <c r="L11" s="19">
        <v>13136330.77</v>
      </c>
      <c r="M11" s="17">
        <v>13794897.44</v>
      </c>
      <c r="N11" s="20">
        <f t="shared" si="0"/>
        <v>131131626.95999998</v>
      </c>
      <c r="O11" s="21"/>
      <c r="P11" s="22"/>
      <c r="Q11" s="22"/>
    </row>
    <row r="12" spans="1:17" ht="14.25" customHeight="1">
      <c r="A12" s="14" t="s">
        <v>17</v>
      </c>
      <c r="B12" s="15">
        <v>41137011.3</v>
      </c>
      <c r="C12" s="15">
        <v>41866774.07</v>
      </c>
      <c r="D12" s="16">
        <v>45676634.51</v>
      </c>
      <c r="E12" s="15">
        <v>50670572.47</v>
      </c>
      <c r="F12" s="16">
        <v>51649403.8</v>
      </c>
      <c r="G12" s="15">
        <v>52039486.67</v>
      </c>
      <c r="H12" s="17">
        <v>58050163.49</v>
      </c>
      <c r="I12" s="17">
        <v>49548177.79</v>
      </c>
      <c r="J12" s="18">
        <v>49581061.46</v>
      </c>
      <c r="K12" s="23">
        <v>55495823.05</v>
      </c>
      <c r="L12" s="19">
        <v>47046858.02</v>
      </c>
      <c r="M12" s="17">
        <v>50869515.88</v>
      </c>
      <c r="N12" s="20">
        <f t="shared" si="0"/>
        <v>593631482.51</v>
      </c>
      <c r="O12" s="21"/>
      <c r="P12" s="22"/>
      <c r="Q12" s="22"/>
    </row>
    <row r="13" spans="1:17" ht="14.25" customHeight="1">
      <c r="A13" s="14" t="s">
        <v>18</v>
      </c>
      <c r="B13" s="15">
        <v>3419260.5</v>
      </c>
      <c r="C13" s="15">
        <v>3432617</v>
      </c>
      <c r="D13" s="16">
        <v>3491024</v>
      </c>
      <c r="E13" s="15">
        <v>3947029.3</v>
      </c>
      <c r="F13" s="16">
        <v>3166612.6</v>
      </c>
      <c r="G13" s="15">
        <v>3229085.2</v>
      </c>
      <c r="H13" s="17">
        <v>4071671.7</v>
      </c>
      <c r="I13" s="17">
        <v>3695412.6</v>
      </c>
      <c r="J13" s="18">
        <v>3423654</v>
      </c>
      <c r="K13" s="23">
        <v>3802663.9</v>
      </c>
      <c r="L13" s="19">
        <v>3312217.5</v>
      </c>
      <c r="M13" s="17">
        <v>3836041.2</v>
      </c>
      <c r="N13" s="20">
        <f t="shared" si="0"/>
        <v>42827289.50000001</v>
      </c>
      <c r="O13" s="21"/>
      <c r="P13" s="22"/>
      <c r="Q13" s="22"/>
    </row>
    <row r="14" spans="1:17" ht="14.25" customHeight="1">
      <c r="A14" s="14" t="s">
        <v>19</v>
      </c>
      <c r="B14" s="15">
        <v>497579.5</v>
      </c>
      <c r="C14" s="15">
        <v>463445.2</v>
      </c>
      <c r="D14" s="16">
        <v>499812.1</v>
      </c>
      <c r="E14" s="15">
        <v>514885.2</v>
      </c>
      <c r="F14" s="16">
        <v>516046.4</v>
      </c>
      <c r="G14" s="15">
        <v>483324.5</v>
      </c>
      <c r="H14" s="17">
        <v>531862.5</v>
      </c>
      <c r="I14" s="17">
        <v>489541.3</v>
      </c>
      <c r="J14" s="15">
        <v>485943.7</v>
      </c>
      <c r="K14" s="18">
        <v>555577.4</v>
      </c>
      <c r="L14" s="19">
        <v>483710.6</v>
      </c>
      <c r="M14" s="17">
        <v>509644.8</v>
      </c>
      <c r="N14" s="20">
        <f t="shared" si="0"/>
        <v>6031373.199999999</v>
      </c>
      <c r="O14" s="21"/>
      <c r="P14" s="22"/>
      <c r="Q14" s="22"/>
    </row>
    <row r="15" spans="1:17" s="4" customFormat="1" ht="13.5" customHeight="1">
      <c r="A15" s="24" t="s">
        <v>20</v>
      </c>
      <c r="B15" s="25">
        <v>1522095997.23</v>
      </c>
      <c r="C15" s="25">
        <v>1443491196.03</v>
      </c>
      <c r="D15" s="25">
        <f>SUM(D9:D14)</f>
        <v>1505984947</v>
      </c>
      <c r="E15" s="25">
        <v>1697800393.11</v>
      </c>
      <c r="F15" s="25">
        <v>1659618604.21</v>
      </c>
      <c r="G15" s="25">
        <v>1664360100.17</v>
      </c>
      <c r="H15" s="25">
        <f>SUM(H9:H14)</f>
        <v>1892679051.03</v>
      </c>
      <c r="I15" s="26">
        <v>1694949556.4</v>
      </c>
      <c r="J15" s="25">
        <v>1592013605.25</v>
      </c>
      <c r="K15" s="25">
        <v>1755935426.44</v>
      </c>
      <c r="L15" s="25">
        <v>1419319647.19</v>
      </c>
      <c r="M15" s="17">
        <v>1576055147.79</v>
      </c>
      <c r="N15" s="20">
        <f t="shared" si="0"/>
        <v>19424303671.850002</v>
      </c>
      <c r="O15" s="7"/>
      <c r="P15" s="22"/>
      <c r="Q15" s="22"/>
    </row>
    <row r="16" spans="1:82" s="4" customFormat="1" ht="13.5" customHeight="1">
      <c r="A16" s="21"/>
      <c r="B16" s="21"/>
      <c r="C16" s="21"/>
      <c r="D16" s="21"/>
      <c r="E16" s="21"/>
      <c r="F16" s="21"/>
      <c r="G16" s="21"/>
      <c r="H16" s="21"/>
      <c r="I16" s="27"/>
      <c r="J16" s="21"/>
      <c r="K16" s="21"/>
      <c r="L16" s="28"/>
      <c r="M16" s="21"/>
      <c r="N16" s="29"/>
      <c r="O16" s="30"/>
      <c r="P16" s="30"/>
      <c r="Q16" s="3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17" s="4" customFormat="1" ht="13.5" customHeight="1">
      <c r="A17" s="31">
        <v>2020</v>
      </c>
      <c r="B17" s="32" t="s">
        <v>21</v>
      </c>
      <c r="C17" s="32" t="s">
        <v>22</v>
      </c>
      <c r="D17" s="32">
        <v>43891</v>
      </c>
      <c r="E17" s="32" t="s">
        <v>23</v>
      </c>
      <c r="F17" s="32">
        <v>43952</v>
      </c>
      <c r="G17" s="32">
        <v>43983</v>
      </c>
      <c r="H17" s="32" t="s">
        <v>24</v>
      </c>
      <c r="I17" s="32" t="s">
        <v>25</v>
      </c>
      <c r="J17" s="32" t="s">
        <v>26</v>
      </c>
      <c r="K17" s="32" t="s">
        <v>27</v>
      </c>
      <c r="L17" s="33" t="s">
        <v>28</v>
      </c>
      <c r="M17" s="32" t="s">
        <v>29</v>
      </c>
      <c r="N17" s="34" t="s">
        <v>30</v>
      </c>
      <c r="O17" s="13"/>
      <c r="P17" s="13"/>
      <c r="Q17" s="6"/>
    </row>
    <row r="18" spans="1:17" ht="14.25" customHeight="1">
      <c r="A18" s="14" t="s">
        <v>14</v>
      </c>
      <c r="B18" s="17">
        <v>1328792546.85</v>
      </c>
      <c r="C18" s="15">
        <v>1216767716.95</v>
      </c>
      <c r="D18" s="16">
        <v>1256140360.85</v>
      </c>
      <c r="E18" s="15"/>
      <c r="F18" s="16"/>
      <c r="G18" s="15"/>
      <c r="H18" s="17"/>
      <c r="I18" s="17"/>
      <c r="J18" s="15"/>
      <c r="K18" s="18"/>
      <c r="L18" s="19"/>
      <c r="M18" s="17"/>
      <c r="N18" s="20">
        <f aca="true" t="shared" si="1" ref="N18:N24">SUM(B18:M18)</f>
        <v>3801700624.65</v>
      </c>
      <c r="O18" s="21"/>
      <c r="P18" s="22"/>
      <c r="Q18" s="22"/>
    </row>
    <row r="19" spans="1:17" ht="14.25" customHeight="1">
      <c r="A19" s="14" t="s">
        <v>15</v>
      </c>
      <c r="B19" s="17">
        <v>238168870.69</v>
      </c>
      <c r="C19" s="15">
        <v>236801975.46</v>
      </c>
      <c r="D19" s="16">
        <v>247762292.56</v>
      </c>
      <c r="E19" s="15"/>
      <c r="F19" s="16"/>
      <c r="G19" s="15"/>
      <c r="H19" s="17"/>
      <c r="I19" s="17"/>
      <c r="J19" s="15"/>
      <c r="K19" s="18"/>
      <c r="L19" s="19"/>
      <c r="M19" s="17"/>
      <c r="N19" s="20">
        <f t="shared" si="1"/>
        <v>722733138.71</v>
      </c>
      <c r="O19" s="21"/>
      <c r="P19" s="22"/>
      <c r="Q19" s="22"/>
    </row>
    <row r="20" spans="1:17" ht="14.25" customHeight="1">
      <c r="A20" s="14" t="s">
        <v>16</v>
      </c>
      <c r="B20" s="17">
        <v>13666543.33</v>
      </c>
      <c r="C20" s="15">
        <v>14634283.15</v>
      </c>
      <c r="D20" s="16">
        <v>16900178.47</v>
      </c>
      <c r="E20" s="15"/>
      <c r="F20" s="16"/>
      <c r="G20" s="15"/>
      <c r="H20" s="17"/>
      <c r="I20" s="17"/>
      <c r="J20" s="15"/>
      <c r="K20" s="18"/>
      <c r="L20" s="19"/>
      <c r="M20" s="17"/>
      <c r="N20" s="20">
        <f t="shared" si="1"/>
        <v>45201004.95</v>
      </c>
      <c r="O20" s="21"/>
      <c r="P20" s="22"/>
      <c r="Q20" s="22"/>
    </row>
    <row r="21" spans="1:17" ht="14.25" customHeight="1">
      <c r="A21" s="14" t="s">
        <v>17</v>
      </c>
      <c r="B21" s="17">
        <v>46543504</v>
      </c>
      <c r="C21" s="15">
        <v>46545354.79</v>
      </c>
      <c r="D21" s="16">
        <v>48165467.03</v>
      </c>
      <c r="E21" s="15"/>
      <c r="F21" s="16"/>
      <c r="G21" s="15"/>
      <c r="H21" s="17"/>
      <c r="I21" s="17"/>
      <c r="J21" s="18"/>
      <c r="K21" s="23"/>
      <c r="L21" s="19"/>
      <c r="M21" s="17"/>
      <c r="N21" s="20">
        <f t="shared" si="1"/>
        <v>141254325.82</v>
      </c>
      <c r="O21" s="21"/>
      <c r="P21" s="22"/>
      <c r="Q21" s="22"/>
    </row>
    <row r="22" spans="1:17" ht="14.25" customHeight="1">
      <c r="A22" s="14" t="s">
        <v>18</v>
      </c>
      <c r="B22" s="17">
        <v>4098592</v>
      </c>
      <c r="C22" s="15">
        <v>3582576.6</v>
      </c>
      <c r="D22" s="16">
        <v>3770293</v>
      </c>
      <c r="E22" s="15"/>
      <c r="F22" s="16"/>
      <c r="G22" s="15"/>
      <c r="H22" s="17"/>
      <c r="I22" s="17"/>
      <c r="J22" s="18"/>
      <c r="K22" s="23"/>
      <c r="L22" s="19"/>
      <c r="M22" s="17"/>
      <c r="N22" s="20">
        <f t="shared" si="1"/>
        <v>11451461.6</v>
      </c>
      <c r="O22" s="21"/>
      <c r="P22" s="22"/>
      <c r="Q22" s="22"/>
    </row>
    <row r="23" spans="1:17" ht="14.25" customHeight="1">
      <c r="A23" s="14" t="s">
        <v>19</v>
      </c>
      <c r="B23" s="17">
        <v>569157.5</v>
      </c>
      <c r="C23" s="15">
        <v>481760.9</v>
      </c>
      <c r="D23" s="16">
        <v>495557.5</v>
      </c>
      <c r="E23" s="15"/>
      <c r="F23" s="16"/>
      <c r="G23" s="15"/>
      <c r="H23" s="17"/>
      <c r="I23" s="17"/>
      <c r="J23" s="15"/>
      <c r="K23" s="18"/>
      <c r="L23" s="19"/>
      <c r="M23" s="17"/>
      <c r="N23" s="20">
        <f t="shared" si="1"/>
        <v>1546475.9</v>
      </c>
      <c r="O23" s="21"/>
      <c r="P23" s="22"/>
      <c r="Q23" s="22"/>
    </row>
    <row r="24" spans="1:17" s="4" customFormat="1" ht="13.5" customHeight="1">
      <c r="A24" s="24" t="s">
        <v>20</v>
      </c>
      <c r="B24" s="25">
        <f>SUM(B18:B23)</f>
        <v>1631839214.37</v>
      </c>
      <c r="C24" s="25">
        <v>1518813667.85</v>
      </c>
      <c r="D24" s="25">
        <v>1573234149.41</v>
      </c>
      <c r="E24" s="25">
        <f>SUM(E18:E23)</f>
        <v>0</v>
      </c>
      <c r="F24" s="25">
        <f>SUM(F18:F23)</f>
        <v>0</v>
      </c>
      <c r="G24" s="25">
        <f>SUM(G18:G23)</f>
        <v>0</v>
      </c>
      <c r="H24" s="25">
        <f>SUM(H18:H23)</f>
        <v>0</v>
      </c>
      <c r="I24" s="25">
        <f>SUM(I18:I23)</f>
        <v>0</v>
      </c>
      <c r="J24" s="25">
        <f>SUM(J18:J23)</f>
        <v>0</v>
      </c>
      <c r="K24" s="25">
        <f>SUM(K18:K23)</f>
        <v>0</v>
      </c>
      <c r="L24" s="25">
        <f>SUM(L18:L23)</f>
        <v>0</v>
      </c>
      <c r="M24" s="25">
        <f>SUM(M18:M23)</f>
        <v>0</v>
      </c>
      <c r="N24" s="20">
        <f t="shared" si="1"/>
        <v>4723887031.63</v>
      </c>
      <c r="O24" s="7"/>
      <c r="P24" s="22"/>
      <c r="Q24" s="22"/>
    </row>
    <row r="25" spans="1:15" s="6" customFormat="1" ht="13.5" customHeight="1">
      <c r="A25" s="7"/>
      <c r="B25" s="7"/>
      <c r="C25" s="7"/>
      <c r="D25" s="7"/>
      <c r="E25" s="7"/>
      <c r="F25" s="7"/>
      <c r="G25" s="7"/>
      <c r="H25" s="7"/>
      <c r="I25" s="35"/>
      <c r="J25" s="7"/>
      <c r="K25" s="7"/>
      <c r="L25" s="36"/>
      <c r="M25" s="7"/>
      <c r="N25" s="7"/>
      <c r="O25" s="30"/>
    </row>
    <row r="26" spans="1:17" s="4" customFormat="1" ht="13.5" customHeight="1">
      <c r="A26" s="37" t="s">
        <v>31</v>
      </c>
      <c r="B26" s="38" t="s">
        <v>21</v>
      </c>
      <c r="C26" s="38" t="s">
        <v>22</v>
      </c>
      <c r="D26" s="38">
        <v>43891</v>
      </c>
      <c r="E26" s="38" t="s">
        <v>23</v>
      </c>
      <c r="F26" s="38">
        <v>43952</v>
      </c>
      <c r="G26" s="38">
        <v>43983</v>
      </c>
      <c r="H26" s="38" t="s">
        <v>24</v>
      </c>
      <c r="I26" s="38" t="s">
        <v>25</v>
      </c>
      <c r="J26" s="38" t="s">
        <v>26</v>
      </c>
      <c r="K26" s="38" t="s">
        <v>27</v>
      </c>
      <c r="L26" s="39" t="s">
        <v>28</v>
      </c>
      <c r="M26" s="38" t="s">
        <v>29</v>
      </c>
      <c r="N26" s="40" t="s">
        <v>30</v>
      </c>
      <c r="O26" s="6"/>
      <c r="P26" s="6"/>
      <c r="Q26" s="6"/>
    </row>
    <row r="27" spans="1:17" s="4" customFormat="1" ht="13.5" customHeight="1">
      <c r="A27" s="14" t="s">
        <v>14</v>
      </c>
      <c r="B27" s="41">
        <f aca="true" t="shared" si="2" ref="B27:B33">(B18-B9)/B9</f>
        <v>0.05039631073533065</v>
      </c>
      <c r="C27" s="41">
        <f aca="true" t="shared" si="3" ref="C27:C33">((C18+B18)-(C9+B9))/(C9+B9)</f>
        <v>0.03585195640214222</v>
      </c>
      <c r="D27" s="41">
        <f aca="true" t="shared" si="4" ref="D27:D33">(SUM(B18:D18)-SUM(B9:D9))/SUM(B9:D9)</f>
        <v>0.03377762487794898</v>
      </c>
      <c r="E27" s="41">
        <f aca="true" t="shared" si="5" ref="E27:E33">(SUM(B18:E18)-SUM(B9:E9))/SUM(B9:E9)</f>
        <v>-0.25114498366161414</v>
      </c>
      <c r="F27" s="41">
        <f aca="true" t="shared" si="6" ref="F27:F33">(SUM(B18:F18)-SUM(B9:F9))/SUM(B9:F9)</f>
        <v>-0.4086037418219549</v>
      </c>
      <c r="G27" s="41">
        <f aca="true" t="shared" si="7" ref="G27:G33">(SUM(B18:G18)-SUM(B9:G9))/SUM(B9:G9)</f>
        <v>-0.5122920366477447</v>
      </c>
      <c r="H27" s="41">
        <f aca="true" t="shared" si="8" ref="H27:H33">(SUM(B18:H18)-SUM(B9:H9))/SUM(B9:H9)</f>
        <v>-0.5944411986781595</v>
      </c>
      <c r="I27" s="42">
        <f aca="true" t="shared" si="9" ref="I27:I33">(SUM(B18:I18)-SUM(B9:I9))/SUM(B9:I9)</f>
        <v>-0.6469902652694877</v>
      </c>
      <c r="J27" s="41">
        <f aca="true" t="shared" si="10" ref="J27:J33">(SUM(B18:J18)-SUM(B9:J9))/SUM(B9:J9)</f>
        <v>-0.6852163822345926</v>
      </c>
      <c r="K27" s="41">
        <f aca="true" t="shared" si="11" ref="K27:K33">(SUM(B18:K18)-SUM(B9:K9))/SUM(B9:K9)</f>
        <v>-0.7188150951791822</v>
      </c>
      <c r="L27" s="43">
        <f aca="true" t="shared" si="12" ref="L27:L33">(SUM(B18:L18)-SUM(B9:L9))/SUM(B9:L9)</f>
        <v>-0.7406303661824364</v>
      </c>
      <c r="M27" s="41">
        <f>(SUM(B18:M18)-SUM(B9:M9))/SUM(B9:M9)</f>
        <v>-0.7614534090698224</v>
      </c>
      <c r="N27" s="44">
        <f aca="true" t="shared" si="13" ref="N27:N33">(N18-N9)/N9</f>
        <v>-0.7614534090698224</v>
      </c>
      <c r="O27" s="30"/>
      <c r="P27" s="6"/>
      <c r="Q27" s="6"/>
    </row>
    <row r="28" spans="1:17" s="4" customFormat="1" ht="13.5" customHeight="1">
      <c r="A28" s="14" t="s">
        <v>15</v>
      </c>
      <c r="B28" s="41">
        <f t="shared" si="2"/>
        <v>0.1729160279430559</v>
      </c>
      <c r="C28" s="41">
        <f t="shared" si="3"/>
        <v>0.18870581123843116</v>
      </c>
      <c r="D28" s="41">
        <f t="shared" si="4"/>
        <v>0.15373369782841395</v>
      </c>
      <c r="E28" s="41">
        <f t="shared" si="5"/>
        <v>-0.15867771736729686</v>
      </c>
      <c r="F28" s="41">
        <f t="shared" si="6"/>
        <v>-0.3430634553648008</v>
      </c>
      <c r="G28" s="41">
        <f t="shared" si="7"/>
        <v>-0.457125148633548</v>
      </c>
      <c r="H28" s="41">
        <f t="shared" si="8"/>
        <v>-0.5398930137021294</v>
      </c>
      <c r="I28" s="42">
        <f t="shared" si="9"/>
        <v>-0.5998590517473437</v>
      </c>
      <c r="J28" s="41">
        <f t="shared" si="10"/>
        <v>-0.6436918974019757</v>
      </c>
      <c r="K28" s="41">
        <f t="shared" si="11"/>
        <v>-0.6813358988555516</v>
      </c>
      <c r="L28" s="43">
        <f t="shared" si="12"/>
        <v>-0.709299118606458</v>
      </c>
      <c r="M28" s="41">
        <v>0.0421</v>
      </c>
      <c r="N28" s="44">
        <f t="shared" si="13"/>
        <v>-0.7336773942514191</v>
      </c>
      <c r="O28" s="30"/>
      <c r="P28" s="45"/>
      <c r="Q28" s="46"/>
    </row>
    <row r="29" spans="1:17" s="4" customFormat="1" ht="13.5" customHeight="1">
      <c r="A29" s="14" t="s">
        <v>16</v>
      </c>
      <c r="B29" s="41">
        <f t="shared" si="2"/>
        <v>0.5276951415488034</v>
      </c>
      <c r="C29" s="41">
        <f t="shared" si="3"/>
        <v>0.5948514891544141</v>
      </c>
      <c r="D29" s="41">
        <f t="shared" si="4"/>
        <v>0.663375891698096</v>
      </c>
      <c r="E29" s="41">
        <f t="shared" si="5"/>
        <v>0.18865258468509344</v>
      </c>
      <c r="F29" s="41">
        <f t="shared" si="6"/>
        <v>-0.08755417920245806</v>
      </c>
      <c r="G29" s="41">
        <f t="shared" si="7"/>
        <v>-0.25050461150661335</v>
      </c>
      <c r="H29" s="41">
        <f t="shared" si="8"/>
        <v>-0.37134395594803493</v>
      </c>
      <c r="I29" s="42">
        <f t="shared" si="9"/>
        <v>-0.4507965980082385</v>
      </c>
      <c r="J29" s="41">
        <f t="shared" si="10"/>
        <v>-0.502380933908592</v>
      </c>
      <c r="K29" s="41">
        <f t="shared" si="11"/>
        <v>-0.5662108255607802</v>
      </c>
      <c r="L29" s="43">
        <f t="shared" si="12"/>
        <v>-0.6147753125989802</v>
      </c>
      <c r="M29" s="41">
        <f aca="true" t="shared" si="14" ref="M29:M33">(SUM(B20:M20)-SUM(B11:M11))/SUM(B11:M11)</f>
        <v>-0.6553005098931016</v>
      </c>
      <c r="N29" s="44">
        <f t="shared" si="13"/>
        <v>-0.6553005098931016</v>
      </c>
      <c r="O29" s="30"/>
      <c r="P29" s="45"/>
      <c r="Q29" s="46"/>
    </row>
    <row r="30" spans="1:17" s="4" customFormat="1" ht="13.5" customHeight="1">
      <c r="A30" s="14" t="s">
        <v>17</v>
      </c>
      <c r="B30" s="41">
        <f t="shared" si="2"/>
        <v>0.13142648260400006</v>
      </c>
      <c r="C30" s="41">
        <f t="shared" si="3"/>
        <v>0.12150136737793922</v>
      </c>
      <c r="D30" s="41">
        <f t="shared" si="4"/>
        <v>0.09771421286723889</v>
      </c>
      <c r="E30" s="41">
        <f t="shared" si="5"/>
        <v>-0.2124140269915825</v>
      </c>
      <c r="F30" s="41">
        <f t="shared" si="6"/>
        <v>-0.3885104606994848</v>
      </c>
      <c r="G30" s="41">
        <f t="shared" si="7"/>
        <v>-0.5009384387364552</v>
      </c>
      <c r="H30" s="41">
        <f t="shared" si="8"/>
        <v>-0.585873796822494</v>
      </c>
      <c r="I30" s="42">
        <f t="shared" si="9"/>
        <v>-0.6384011673577543</v>
      </c>
      <c r="J30" s="41">
        <f t="shared" si="10"/>
        <v>-0.6791273566302046</v>
      </c>
      <c r="K30" s="41">
        <f t="shared" si="11"/>
        <v>-0.7150493834733395</v>
      </c>
      <c r="L30" s="43">
        <f t="shared" si="12"/>
        <v>-0.7397490345592088</v>
      </c>
      <c r="M30" s="41">
        <f t="shared" si="14"/>
        <v>-0.7620504808425141</v>
      </c>
      <c r="N30" s="44">
        <f t="shared" si="13"/>
        <v>-0.7620504808425141</v>
      </c>
      <c r="O30" s="30"/>
      <c r="P30" s="45"/>
      <c r="Q30" s="46"/>
    </row>
    <row r="31" spans="1:17" s="4" customFormat="1" ht="13.5" customHeight="1">
      <c r="A31" s="14" t="s">
        <v>18</v>
      </c>
      <c r="B31" s="41">
        <f t="shared" si="2"/>
        <v>0.1986779012596437</v>
      </c>
      <c r="C31" s="41">
        <f t="shared" si="3"/>
        <v>0.12103122100475375</v>
      </c>
      <c r="D31" s="41">
        <f t="shared" si="4"/>
        <v>0.10718076547475576</v>
      </c>
      <c r="E31" s="41">
        <f t="shared" si="5"/>
        <v>-0.19863421591936617</v>
      </c>
      <c r="F31" s="41">
        <f t="shared" si="6"/>
        <v>-0.3440017684142441</v>
      </c>
      <c r="G31" s="41">
        <f t="shared" si="7"/>
        <v>-0.4464049499564157</v>
      </c>
      <c r="H31" s="41">
        <f t="shared" si="8"/>
        <v>-0.537451116994368</v>
      </c>
      <c r="I31" s="42">
        <f t="shared" si="9"/>
        <v>-0.5975265472840027</v>
      </c>
      <c r="J31" s="41">
        <f t="shared" si="10"/>
        <v>-0.6407538652091498</v>
      </c>
      <c r="K31" s="41">
        <f t="shared" si="11"/>
        <v>-0.6790422457327512</v>
      </c>
      <c r="L31" s="43">
        <f t="shared" si="12"/>
        <v>-0.706306873996645</v>
      </c>
      <c r="M31" s="41">
        <f t="shared" si="14"/>
        <v>-0.7326129733239364</v>
      </c>
      <c r="N31" s="44">
        <f t="shared" si="13"/>
        <v>-0.7326129733239364</v>
      </c>
      <c r="O31" s="30"/>
      <c r="P31" s="45"/>
      <c r="Q31" s="46"/>
    </row>
    <row r="32" spans="1:17" s="4" customFormat="1" ht="13.5" customHeight="1">
      <c r="A32" s="14" t="s">
        <v>19</v>
      </c>
      <c r="B32" s="41">
        <f t="shared" si="2"/>
        <v>0.14385238941716852</v>
      </c>
      <c r="C32" s="41">
        <f t="shared" si="3"/>
        <v>0.09353942723844659</v>
      </c>
      <c r="D32" s="41">
        <f t="shared" si="4"/>
        <v>0.05862331781346151</v>
      </c>
      <c r="E32" s="41">
        <f t="shared" si="5"/>
        <v>-0.21726037367605358</v>
      </c>
      <c r="F32" s="41">
        <f t="shared" si="6"/>
        <v>-0.3793661160483454</v>
      </c>
      <c r="G32" s="41">
        <f t="shared" si="7"/>
        <v>-0.4801924000423651</v>
      </c>
      <c r="H32" s="41">
        <f t="shared" si="8"/>
        <v>-0.5590260714464746</v>
      </c>
      <c r="I32" s="42">
        <f t="shared" si="9"/>
        <v>-0.6130421176126581</v>
      </c>
      <c r="J32" s="41">
        <f t="shared" si="10"/>
        <v>-0.6549924233236877</v>
      </c>
      <c r="K32" s="41">
        <f t="shared" si="11"/>
        <v>-0.6930388177667812</v>
      </c>
      <c r="L32" s="43">
        <f t="shared" si="12"/>
        <v>-0.7199290171533971</v>
      </c>
      <c r="M32" s="41">
        <f t="shared" si="14"/>
        <v>-0.7435947256588267</v>
      </c>
      <c r="N32" s="44">
        <f t="shared" si="13"/>
        <v>-0.7435947256588267</v>
      </c>
      <c r="O32" s="30"/>
      <c r="P32" s="21"/>
      <c r="Q32" s="46"/>
    </row>
    <row r="33" spans="1:17" s="4" customFormat="1" ht="13.5" customHeight="1">
      <c r="A33" s="24" t="s">
        <v>20</v>
      </c>
      <c r="B33" s="41">
        <f t="shared" si="2"/>
        <v>0.07210006289992027</v>
      </c>
      <c r="C33" s="41">
        <f t="shared" si="3"/>
        <v>0.06240439983710653</v>
      </c>
      <c r="D33" s="41">
        <f t="shared" si="4"/>
        <v>0.0564264387234797</v>
      </c>
      <c r="E33" s="41">
        <f t="shared" si="5"/>
        <v>-0.23430024591988904</v>
      </c>
      <c r="F33" s="41">
        <f t="shared" si="6"/>
        <v>-0.3966161222287206</v>
      </c>
      <c r="G33" s="41">
        <f t="shared" si="7"/>
        <v>-0.5024004786796871</v>
      </c>
      <c r="H33" s="41">
        <f t="shared" si="8"/>
        <v>-0.5851155396727687</v>
      </c>
      <c r="I33" s="42">
        <f t="shared" si="9"/>
        <v>-0.6388736098106115</v>
      </c>
      <c r="J33" s="41">
        <f t="shared" si="10"/>
        <v>-0.678055670944802</v>
      </c>
      <c r="K33" s="41">
        <f t="shared" si="11"/>
        <v>-0.7124653063486887</v>
      </c>
      <c r="L33" s="43">
        <f t="shared" si="12"/>
        <v>-0.7353304989415599</v>
      </c>
      <c r="M33" s="41">
        <f t="shared" si="14"/>
        <v>-0.7568053346243794</v>
      </c>
      <c r="N33" s="44">
        <f t="shared" si="13"/>
        <v>-0.7568053346243794</v>
      </c>
      <c r="O33" s="6"/>
      <c r="P33" s="21"/>
      <c r="Q33" s="46"/>
    </row>
    <row r="34" spans="1:17" s="4" customFormat="1" ht="13.5" customHeight="1">
      <c r="A34" s="7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36"/>
      <c r="M34" s="7"/>
      <c r="N34" s="35"/>
      <c r="O34" s="7"/>
      <c r="P34" s="21"/>
      <c r="Q34" s="46"/>
    </row>
    <row r="35" spans="1:17" s="4" customFormat="1" ht="13.5" customHeight="1">
      <c r="A35" s="37" t="s">
        <v>32</v>
      </c>
      <c r="B35" s="38" t="s">
        <v>21</v>
      </c>
      <c r="C35" s="38" t="s">
        <v>22</v>
      </c>
      <c r="D35" s="38">
        <v>43891</v>
      </c>
      <c r="E35" s="38" t="s">
        <v>23</v>
      </c>
      <c r="F35" s="38">
        <v>43952</v>
      </c>
      <c r="G35" s="38">
        <v>43983</v>
      </c>
      <c r="H35" s="38" t="s">
        <v>24</v>
      </c>
      <c r="I35" s="38" t="s">
        <v>25</v>
      </c>
      <c r="J35" s="38" t="s">
        <v>26</v>
      </c>
      <c r="K35" s="38" t="s">
        <v>27</v>
      </c>
      <c r="L35" s="39" t="s">
        <v>28</v>
      </c>
      <c r="M35" s="38" t="s">
        <v>29</v>
      </c>
      <c r="N35" s="40" t="s">
        <v>30</v>
      </c>
      <c r="O35" s="6"/>
      <c r="P35" s="7"/>
      <c r="Q35" s="46"/>
    </row>
    <row r="36" spans="1:14" s="4" customFormat="1" ht="13.5" customHeight="1">
      <c r="A36" s="14" t="s">
        <v>14</v>
      </c>
      <c r="B36" s="41">
        <f aca="true" t="shared" si="15" ref="B36:B42">(B18-B9)/B9</f>
        <v>0.05039631073533065</v>
      </c>
      <c r="C36" s="41">
        <f aca="true" t="shared" si="16" ref="C36:C42">(C18-C9)/C9</f>
        <v>0.02042179427314352</v>
      </c>
      <c r="D36" s="41">
        <f aca="true" t="shared" si="17" ref="D36:D42">(D18-D9)/D9</f>
        <v>0.029599379303240844</v>
      </c>
      <c r="E36" s="41">
        <f aca="true" t="shared" si="18" ref="E36:E42">(E18-E9)/E9</f>
        <v>-1</v>
      </c>
      <c r="F36" s="41">
        <f aca="true" t="shared" si="19" ref="F36:F42">(F18-F9)/F9</f>
        <v>-1</v>
      </c>
      <c r="G36" s="41">
        <f aca="true" t="shared" si="20" ref="G36:G42">(G18-G9)/G9</f>
        <v>-1</v>
      </c>
      <c r="H36" s="41">
        <f aca="true" t="shared" si="21" ref="H36:H42">(H18-H9)/H9</f>
        <v>-1</v>
      </c>
      <c r="I36" s="42">
        <f aca="true" t="shared" si="22" ref="I36:I42">(I18-I9)/I9</f>
        <v>-1</v>
      </c>
      <c r="J36" s="41">
        <f aca="true" t="shared" si="23" ref="J36:J42">(J18-J9)/J9</f>
        <v>-1</v>
      </c>
      <c r="K36" s="41">
        <f>(K19-K9)/K9</f>
        <v>-1</v>
      </c>
      <c r="L36" s="43">
        <f aca="true" t="shared" si="24" ref="L36:L42">(L18-L9)/L9</f>
        <v>-1</v>
      </c>
      <c r="M36" s="41">
        <f aca="true" t="shared" si="25" ref="M36:M42">(M18-M9)/M9</f>
        <v>-1</v>
      </c>
      <c r="N36" s="44"/>
    </row>
    <row r="37" spans="1:17" s="4" customFormat="1" ht="13.5" customHeight="1">
      <c r="A37" s="14" t="s">
        <v>15</v>
      </c>
      <c r="B37" s="41">
        <f t="shared" si="15"/>
        <v>0.1729160279430559</v>
      </c>
      <c r="C37" s="41">
        <f t="shared" si="16"/>
        <v>0.20502143558339356</v>
      </c>
      <c r="D37" s="41">
        <f t="shared" si="17"/>
        <v>0.09213714435734222</v>
      </c>
      <c r="E37" s="41">
        <f t="shared" si="18"/>
        <v>-1</v>
      </c>
      <c r="F37" s="41">
        <f t="shared" si="19"/>
        <v>-1</v>
      </c>
      <c r="G37" s="41">
        <f t="shared" si="20"/>
        <v>-1</v>
      </c>
      <c r="H37" s="41">
        <f t="shared" si="21"/>
        <v>-1</v>
      </c>
      <c r="I37" s="42">
        <f t="shared" si="22"/>
        <v>-1</v>
      </c>
      <c r="J37" s="41">
        <f t="shared" si="23"/>
        <v>-1</v>
      </c>
      <c r="K37" s="41">
        <f aca="true" t="shared" si="26" ref="K37:K42">(K19-K10)/K10</f>
        <v>-1</v>
      </c>
      <c r="L37" s="43">
        <f t="shared" si="24"/>
        <v>-1</v>
      </c>
      <c r="M37" s="41">
        <f t="shared" si="25"/>
        <v>-1</v>
      </c>
      <c r="N37" s="44"/>
      <c r="P37" s="48"/>
      <c r="Q37" s="46"/>
    </row>
    <row r="38" spans="1:17" s="4" customFormat="1" ht="13.5" customHeight="1">
      <c r="A38" s="14" t="s">
        <v>16</v>
      </c>
      <c r="B38" s="41">
        <f t="shared" si="15"/>
        <v>0.5276951415488034</v>
      </c>
      <c r="C38" s="41">
        <f t="shared" si="16"/>
        <v>0.6631266812608041</v>
      </c>
      <c r="D38" s="41">
        <f t="shared" si="17"/>
        <v>0.7923350003845416</v>
      </c>
      <c r="E38" s="41">
        <f t="shared" si="18"/>
        <v>-1</v>
      </c>
      <c r="F38" s="41">
        <f t="shared" si="19"/>
        <v>-1</v>
      </c>
      <c r="G38" s="41">
        <f t="shared" si="20"/>
        <v>-1</v>
      </c>
      <c r="H38" s="41">
        <f t="shared" si="21"/>
        <v>-1</v>
      </c>
      <c r="I38" s="42">
        <f t="shared" si="22"/>
        <v>-1</v>
      </c>
      <c r="J38" s="41">
        <f t="shared" si="23"/>
        <v>-1</v>
      </c>
      <c r="K38" s="41">
        <f t="shared" si="26"/>
        <v>-1</v>
      </c>
      <c r="L38" s="43">
        <f t="shared" si="24"/>
        <v>-1</v>
      </c>
      <c r="M38" s="41">
        <f t="shared" si="25"/>
        <v>-1</v>
      </c>
      <c r="N38" s="44"/>
      <c r="P38" s="48"/>
      <c r="Q38" s="46"/>
    </row>
    <row r="39" spans="1:17" s="4" customFormat="1" ht="13.5" customHeight="1">
      <c r="A39" s="14" t="s">
        <v>17</v>
      </c>
      <c r="B39" s="41">
        <f t="shared" si="15"/>
        <v>0.13142648260400006</v>
      </c>
      <c r="C39" s="41">
        <f t="shared" si="16"/>
        <v>0.1117492528126851</v>
      </c>
      <c r="D39" s="41">
        <f t="shared" si="17"/>
        <v>0.05448808885985509</v>
      </c>
      <c r="E39" s="41">
        <f t="shared" si="18"/>
        <v>-1</v>
      </c>
      <c r="F39" s="41">
        <f t="shared" si="19"/>
        <v>-1</v>
      </c>
      <c r="G39" s="41">
        <f t="shared" si="20"/>
        <v>-1</v>
      </c>
      <c r="H39" s="41">
        <f t="shared" si="21"/>
        <v>-1</v>
      </c>
      <c r="I39" s="42">
        <f t="shared" si="22"/>
        <v>-1</v>
      </c>
      <c r="J39" s="41">
        <f t="shared" si="23"/>
        <v>-1</v>
      </c>
      <c r="K39" s="41">
        <f t="shared" si="26"/>
        <v>-1</v>
      </c>
      <c r="L39" s="43">
        <f t="shared" si="24"/>
        <v>-1</v>
      </c>
      <c r="M39" s="41">
        <f t="shared" si="25"/>
        <v>-1</v>
      </c>
      <c r="N39" s="44"/>
      <c r="O39" s="49"/>
      <c r="P39" s="45"/>
      <c r="Q39" s="46"/>
    </row>
    <row r="40" spans="1:17" s="4" customFormat="1" ht="13.5" customHeight="1">
      <c r="A40" s="14" t="s">
        <v>18</v>
      </c>
      <c r="B40" s="41">
        <f t="shared" si="15"/>
        <v>0.1986779012596437</v>
      </c>
      <c r="C40" s="41">
        <f t="shared" si="16"/>
        <v>0.04368666821844677</v>
      </c>
      <c r="D40" s="41">
        <f t="shared" si="17"/>
        <v>0.07999629908015528</v>
      </c>
      <c r="E40" s="41">
        <f t="shared" si="18"/>
        <v>-1</v>
      </c>
      <c r="F40" s="41">
        <f t="shared" si="19"/>
        <v>-1</v>
      </c>
      <c r="G40" s="41">
        <f t="shared" si="20"/>
        <v>-1</v>
      </c>
      <c r="H40" s="41">
        <f t="shared" si="21"/>
        <v>-1</v>
      </c>
      <c r="I40" s="42">
        <f t="shared" si="22"/>
        <v>-1</v>
      </c>
      <c r="J40" s="41">
        <f t="shared" si="23"/>
        <v>-1</v>
      </c>
      <c r="K40" s="41">
        <f t="shared" si="26"/>
        <v>-1</v>
      </c>
      <c r="L40" s="43">
        <f t="shared" si="24"/>
        <v>-1</v>
      </c>
      <c r="M40" s="41">
        <f t="shared" si="25"/>
        <v>-1</v>
      </c>
      <c r="N40" s="44"/>
      <c r="O40" s="49"/>
      <c r="P40" s="45"/>
      <c r="Q40" s="46"/>
    </row>
    <row r="41" spans="1:17" s="4" customFormat="1" ht="13.5" customHeight="1">
      <c r="A41" s="14" t="s">
        <v>19</v>
      </c>
      <c r="B41" s="41">
        <f t="shared" si="15"/>
        <v>0.14385238941716852</v>
      </c>
      <c r="C41" s="41">
        <f t="shared" si="16"/>
        <v>0.03952074592637924</v>
      </c>
      <c r="D41" s="41">
        <f t="shared" si="17"/>
        <v>-0.008512398959528945</v>
      </c>
      <c r="E41" s="41">
        <f t="shared" si="18"/>
        <v>-1</v>
      </c>
      <c r="F41" s="41">
        <f t="shared" si="19"/>
        <v>-1</v>
      </c>
      <c r="G41" s="41">
        <f t="shared" si="20"/>
        <v>-1</v>
      </c>
      <c r="H41" s="41">
        <f t="shared" si="21"/>
        <v>-1</v>
      </c>
      <c r="I41" s="42">
        <f t="shared" si="22"/>
        <v>-1</v>
      </c>
      <c r="J41" s="41">
        <f t="shared" si="23"/>
        <v>-1</v>
      </c>
      <c r="K41" s="41">
        <f t="shared" si="26"/>
        <v>-1</v>
      </c>
      <c r="L41" s="43">
        <f t="shared" si="24"/>
        <v>-1</v>
      </c>
      <c r="M41" s="41">
        <f t="shared" si="25"/>
        <v>-1</v>
      </c>
      <c r="N41" s="44"/>
      <c r="P41" s="45"/>
      <c r="Q41" s="46"/>
    </row>
    <row r="42" spans="1:17" s="4" customFormat="1" ht="13.5" customHeight="1">
      <c r="A42" s="24" t="s">
        <v>20</v>
      </c>
      <c r="B42" s="41">
        <f t="shared" si="15"/>
        <v>0.07210006289992027</v>
      </c>
      <c r="C42" s="41">
        <f t="shared" si="16"/>
        <v>0.05218076288040936</v>
      </c>
      <c r="D42" s="41">
        <f t="shared" si="17"/>
        <v>0.04465463120595194</v>
      </c>
      <c r="E42" s="41">
        <f t="shared" si="18"/>
        <v>-1</v>
      </c>
      <c r="F42" s="41">
        <f t="shared" si="19"/>
        <v>-1</v>
      </c>
      <c r="G42" s="41">
        <f t="shared" si="20"/>
        <v>-1</v>
      </c>
      <c r="H42" s="41">
        <f t="shared" si="21"/>
        <v>-1</v>
      </c>
      <c r="I42" s="42">
        <f t="shared" si="22"/>
        <v>-1</v>
      </c>
      <c r="J42" s="41">
        <f t="shared" si="23"/>
        <v>-1</v>
      </c>
      <c r="K42" s="41">
        <f t="shared" si="26"/>
        <v>-1</v>
      </c>
      <c r="L42" s="43">
        <f t="shared" si="24"/>
        <v>-1</v>
      </c>
      <c r="M42" s="41">
        <f t="shared" si="25"/>
        <v>-1</v>
      </c>
      <c r="N42" s="50"/>
      <c r="P42" s="21"/>
      <c r="Q42" s="46"/>
    </row>
    <row r="43" spans="1:17" s="4" customFormat="1" ht="13.5" customHeight="1">
      <c r="A43" s="7"/>
      <c r="B43" s="46"/>
      <c r="C43" s="46"/>
      <c r="D43" s="46"/>
      <c r="E43" s="46"/>
      <c r="F43" s="46"/>
      <c r="G43" s="46"/>
      <c r="H43" s="46"/>
      <c r="I43" s="47"/>
      <c r="J43" s="46"/>
      <c r="K43" s="46"/>
      <c r="L43" s="36"/>
      <c r="M43" s="7"/>
      <c r="N43" s="7"/>
      <c r="P43" s="21"/>
      <c r="Q43" s="46"/>
    </row>
    <row r="44" spans="1:17" s="4" customFormat="1" ht="13.5" customHeight="1">
      <c r="A44" s="7"/>
      <c r="B44" s="46"/>
      <c r="C44" s="46"/>
      <c r="D44" s="46"/>
      <c r="E44" s="46"/>
      <c r="F44" s="46"/>
      <c r="G44" s="46"/>
      <c r="H44" s="46"/>
      <c r="I44" s="47"/>
      <c r="J44" s="46"/>
      <c r="K44" s="46"/>
      <c r="L44" s="36"/>
      <c r="M44" s="7"/>
      <c r="N44" s="7"/>
      <c r="P44" s="21"/>
      <c r="Q44" s="46"/>
    </row>
    <row r="45" spans="8:17" ht="14.25" customHeight="1">
      <c r="H45" s="51"/>
      <c r="I45" s="52"/>
      <c r="L45" s="53"/>
      <c r="M45" s="30"/>
      <c r="N45" s="54"/>
      <c r="P45" s="21"/>
      <c r="Q45" s="46"/>
    </row>
    <row r="46" spans="1:17" ht="14.25" customHeight="1">
      <c r="A46" s="2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7"/>
      <c r="Q46" s="46"/>
    </row>
    <row r="47" spans="1:17" ht="14.25" customHeight="1">
      <c r="A47" s="6"/>
      <c r="B47" s="6"/>
      <c r="C47" s="6"/>
      <c r="D47" s="6"/>
      <c r="E47" s="6"/>
      <c r="F47" s="6"/>
      <c r="G47" s="6"/>
      <c r="H47" s="6"/>
      <c r="I47" s="5"/>
      <c r="J47" s="6"/>
      <c r="K47" s="6"/>
      <c r="L47" s="55"/>
      <c r="M47" s="6"/>
      <c r="N47" s="6"/>
      <c r="P47" s="30"/>
      <c r="Q47" s="30"/>
    </row>
    <row r="48" spans="1:17" ht="14.25" customHeight="1">
      <c r="A48" s="8" t="s">
        <v>34</v>
      </c>
      <c r="I48" s="52"/>
      <c r="L48" s="53"/>
      <c r="O48" s="30"/>
      <c r="P48" s="30"/>
      <c r="Q48" s="30"/>
    </row>
    <row r="49" spans="1:17" ht="14.25" customHeight="1">
      <c r="A49" s="9">
        <v>2019</v>
      </c>
      <c r="B49" s="10" t="s">
        <v>4</v>
      </c>
      <c r="C49" s="10" t="s">
        <v>5</v>
      </c>
      <c r="D49" s="10">
        <v>43525</v>
      </c>
      <c r="E49" s="10" t="s">
        <v>6</v>
      </c>
      <c r="F49" s="10">
        <v>43586</v>
      </c>
      <c r="G49" s="10">
        <v>43617</v>
      </c>
      <c r="H49" s="10" t="s">
        <v>7</v>
      </c>
      <c r="I49" s="10" t="s">
        <v>8</v>
      </c>
      <c r="J49" s="10" t="s">
        <v>9</v>
      </c>
      <c r="K49" s="10" t="s">
        <v>10</v>
      </c>
      <c r="L49" s="11" t="s">
        <v>11</v>
      </c>
      <c r="M49" s="10" t="s">
        <v>12</v>
      </c>
      <c r="N49" s="12" t="s">
        <v>13</v>
      </c>
      <c r="O49" s="56"/>
      <c r="P49" s="56"/>
      <c r="Q49" s="30"/>
    </row>
    <row r="50" spans="1:17" ht="14.25" customHeight="1">
      <c r="A50" s="14" t="s">
        <v>14</v>
      </c>
      <c r="B50" s="15">
        <v>3166845805</v>
      </c>
      <c r="C50" s="15">
        <v>2984062485</v>
      </c>
      <c r="D50" s="16">
        <v>2849853450</v>
      </c>
      <c r="E50" s="15">
        <v>3269814870</v>
      </c>
      <c r="F50" s="16">
        <v>3147403580</v>
      </c>
      <c r="G50" s="15">
        <v>3183958245</v>
      </c>
      <c r="H50" s="15">
        <v>3667304855</v>
      </c>
      <c r="I50" s="17">
        <v>3242073385</v>
      </c>
      <c r="J50" s="15">
        <v>3037955118</v>
      </c>
      <c r="K50" s="57">
        <v>3351010855</v>
      </c>
      <c r="L50" s="19">
        <v>2496224185</v>
      </c>
      <c r="M50" s="15">
        <v>2810119505</v>
      </c>
      <c r="N50" s="58">
        <f aca="true" t="shared" si="27" ref="N50:N56">SUM(B50:M50)</f>
        <v>37206626338</v>
      </c>
      <c r="O50" s="21"/>
      <c r="P50" s="22"/>
      <c r="Q50" s="22"/>
    </row>
    <row r="51" spans="1:17" ht="14.25" customHeight="1">
      <c r="A51" s="14" t="s">
        <v>15</v>
      </c>
      <c r="B51" s="15">
        <v>577715916</v>
      </c>
      <c r="C51" s="15">
        <v>559943131</v>
      </c>
      <c r="D51" s="16">
        <v>594157197</v>
      </c>
      <c r="E51" s="15">
        <v>607729175</v>
      </c>
      <c r="F51" s="16">
        <v>630810114</v>
      </c>
      <c r="G51" s="15">
        <v>605207157</v>
      </c>
      <c r="H51" s="15">
        <v>625635033</v>
      </c>
      <c r="I51" s="17">
        <v>616046051</v>
      </c>
      <c r="J51" s="15">
        <v>582021822</v>
      </c>
      <c r="K51" s="59">
        <v>627530776</v>
      </c>
      <c r="L51" s="19">
        <v>528704786</v>
      </c>
      <c r="M51" s="15">
        <v>551670719</v>
      </c>
      <c r="N51" s="58">
        <f t="shared" si="27"/>
        <v>7107171877</v>
      </c>
      <c r="O51" s="21"/>
      <c r="P51" s="22"/>
      <c r="Q51" s="22"/>
    </row>
    <row r="52" spans="1:17" ht="14.25" customHeight="1">
      <c r="A52" s="14" t="s">
        <v>16</v>
      </c>
      <c r="B52" s="15">
        <v>32841370</v>
      </c>
      <c r="C52" s="15">
        <v>32322965</v>
      </c>
      <c r="D52" s="16">
        <v>33461482</v>
      </c>
      <c r="E52" s="15">
        <v>38377049</v>
      </c>
      <c r="F52" s="16">
        <v>40902740</v>
      </c>
      <c r="G52" s="15">
        <v>38041152</v>
      </c>
      <c r="H52" s="15">
        <v>42014963</v>
      </c>
      <c r="I52" s="17">
        <v>38381119</v>
      </c>
      <c r="J52" s="15">
        <v>31775029</v>
      </c>
      <c r="K52" s="59">
        <v>48138572</v>
      </c>
      <c r="L52" s="19">
        <v>44735341</v>
      </c>
      <c r="M52" s="15">
        <v>45403914</v>
      </c>
      <c r="N52" s="58">
        <f t="shared" si="27"/>
        <v>466395696</v>
      </c>
      <c r="O52" s="21"/>
      <c r="P52" s="22"/>
      <c r="Q52" s="22"/>
    </row>
    <row r="53" spans="1:17" ht="14.25" customHeight="1">
      <c r="A53" s="14" t="s">
        <v>17</v>
      </c>
      <c r="B53" s="15">
        <v>91081257</v>
      </c>
      <c r="C53" s="15">
        <v>93474758</v>
      </c>
      <c r="D53" s="16">
        <v>93928173</v>
      </c>
      <c r="E53" s="15">
        <v>103675239</v>
      </c>
      <c r="F53" s="16">
        <v>105825264</v>
      </c>
      <c r="G53" s="15">
        <v>105987711</v>
      </c>
      <c r="H53" s="15">
        <v>118535056</v>
      </c>
      <c r="I53" s="17">
        <v>101517302</v>
      </c>
      <c r="J53" s="15">
        <v>100999794</v>
      </c>
      <c r="K53" s="57">
        <v>113786704</v>
      </c>
      <c r="L53" s="17">
        <v>89743001</v>
      </c>
      <c r="M53" s="15">
        <v>96917828</v>
      </c>
      <c r="N53" s="58">
        <f t="shared" si="27"/>
        <v>1215472087</v>
      </c>
      <c r="O53" s="21"/>
      <c r="P53" s="22"/>
      <c r="Q53" s="22"/>
    </row>
    <row r="54" spans="1:17" ht="14.25" customHeight="1">
      <c r="A54" s="14" t="s">
        <v>18</v>
      </c>
      <c r="B54" s="15">
        <v>22850740</v>
      </c>
      <c r="C54" s="15">
        <v>22966700</v>
      </c>
      <c r="D54" s="16">
        <v>21265165</v>
      </c>
      <c r="E54" s="15">
        <v>24039300</v>
      </c>
      <c r="F54" s="16">
        <v>19289075</v>
      </c>
      <c r="G54" s="15">
        <v>19670680</v>
      </c>
      <c r="H54" s="15">
        <v>24783585</v>
      </c>
      <c r="I54" s="17">
        <v>22507195</v>
      </c>
      <c r="J54" s="15">
        <v>20848250</v>
      </c>
      <c r="K54" s="57">
        <v>23151685</v>
      </c>
      <c r="L54" s="17">
        <v>20172765</v>
      </c>
      <c r="M54" s="15">
        <v>23354240</v>
      </c>
      <c r="N54" s="58">
        <f t="shared" si="27"/>
        <v>264899380</v>
      </c>
      <c r="O54" s="21"/>
      <c r="P54" s="22"/>
      <c r="Q54" s="22"/>
    </row>
    <row r="55" spans="1:17" ht="14.25" customHeight="1">
      <c r="A55" s="14" t="s">
        <v>19</v>
      </c>
      <c r="B55" s="60">
        <v>1105090</v>
      </c>
      <c r="C55" s="60">
        <v>1057640</v>
      </c>
      <c r="D55" s="16">
        <v>1015390</v>
      </c>
      <c r="E55" s="60">
        <v>1059727</v>
      </c>
      <c r="F55" s="16">
        <v>1042423</v>
      </c>
      <c r="G55" s="60">
        <v>984575</v>
      </c>
      <c r="H55" s="60">
        <v>1083755</v>
      </c>
      <c r="I55" s="17">
        <v>1003357</v>
      </c>
      <c r="J55" s="60">
        <v>991077</v>
      </c>
      <c r="K55" s="59">
        <v>1125540</v>
      </c>
      <c r="L55" s="61">
        <v>933485</v>
      </c>
      <c r="M55" s="60">
        <v>987711</v>
      </c>
      <c r="N55" s="58">
        <f t="shared" si="27"/>
        <v>12389770</v>
      </c>
      <c r="O55" s="21"/>
      <c r="P55" s="22"/>
      <c r="Q55" s="22"/>
    </row>
    <row r="56" spans="1:17" s="65" customFormat="1" ht="13.5" customHeight="1">
      <c r="A56" s="62" t="s">
        <v>20</v>
      </c>
      <c r="B56" s="63">
        <v>3892440178</v>
      </c>
      <c r="C56" s="63">
        <v>3693827679</v>
      </c>
      <c r="D56" s="63">
        <f>SUM(D50:D55)</f>
        <v>3593680857</v>
      </c>
      <c r="E56" s="63">
        <v>4044695360</v>
      </c>
      <c r="F56" s="63">
        <v>3945273196</v>
      </c>
      <c r="G56" s="63">
        <v>3953849520</v>
      </c>
      <c r="H56" s="63">
        <v>4479357247</v>
      </c>
      <c r="I56" s="26">
        <v>4021528409</v>
      </c>
      <c r="J56" s="63">
        <v>3774591090</v>
      </c>
      <c r="K56" s="63">
        <v>4164744132</v>
      </c>
      <c r="L56" s="63">
        <v>3180513563</v>
      </c>
      <c r="M56" s="63">
        <v>3528453917</v>
      </c>
      <c r="N56" s="58">
        <f t="shared" si="27"/>
        <v>46272955148</v>
      </c>
      <c r="O56" s="64"/>
      <c r="P56" s="22"/>
      <c r="Q56" s="22"/>
    </row>
    <row r="57" spans="1:17" s="65" customFormat="1" ht="13.5" customHeight="1">
      <c r="A57" s="66"/>
      <c r="B57" s="64"/>
      <c r="C57" s="64"/>
      <c r="D57" s="64"/>
      <c r="E57" s="64"/>
      <c r="F57" s="64"/>
      <c r="G57" s="64"/>
      <c r="H57" s="64"/>
      <c r="I57" s="67"/>
      <c r="J57" s="64"/>
      <c r="K57" s="64"/>
      <c r="L57" s="68"/>
      <c r="M57" s="64"/>
      <c r="N57" s="7"/>
      <c r="O57" s="66"/>
      <c r="P57" s="66"/>
      <c r="Q57" s="66"/>
    </row>
    <row r="58" spans="1:17" s="4" customFormat="1" ht="13.5" customHeight="1">
      <c r="A58" s="31">
        <v>2020</v>
      </c>
      <c r="B58" s="32" t="s">
        <v>21</v>
      </c>
      <c r="C58" s="32" t="s">
        <v>22</v>
      </c>
      <c r="D58" s="32">
        <v>43891</v>
      </c>
      <c r="E58" s="32" t="s">
        <v>23</v>
      </c>
      <c r="F58" s="32">
        <v>43952</v>
      </c>
      <c r="G58" s="32">
        <v>43983</v>
      </c>
      <c r="H58" s="32" t="s">
        <v>24</v>
      </c>
      <c r="I58" s="32" t="s">
        <v>25</v>
      </c>
      <c r="J58" s="32" t="s">
        <v>26</v>
      </c>
      <c r="K58" s="32" t="s">
        <v>27</v>
      </c>
      <c r="L58" s="33" t="s">
        <v>28</v>
      </c>
      <c r="M58" s="32" t="s">
        <v>29</v>
      </c>
      <c r="N58" s="34" t="s">
        <v>30</v>
      </c>
      <c r="P58" s="21"/>
      <c r="Q58" s="46"/>
    </row>
    <row r="59" spans="1:17" ht="14.25" customHeight="1">
      <c r="A59" s="14" t="s">
        <v>14</v>
      </c>
      <c r="B59" s="69">
        <v>2918114315</v>
      </c>
      <c r="C59" s="15">
        <v>2672061960</v>
      </c>
      <c r="D59" s="16">
        <v>2592305715</v>
      </c>
      <c r="E59" s="15"/>
      <c r="F59" s="16"/>
      <c r="G59" s="15"/>
      <c r="H59" s="15"/>
      <c r="I59" s="17"/>
      <c r="J59" s="15"/>
      <c r="K59" s="57"/>
      <c r="L59" s="19"/>
      <c r="M59" s="15"/>
      <c r="N59" s="58">
        <f aca="true" t="shared" si="28" ref="N59:N65">SUM(B59:M59)</f>
        <v>8182481990</v>
      </c>
      <c r="O59" s="21"/>
      <c r="P59" s="22"/>
      <c r="Q59" s="6"/>
    </row>
    <row r="60" spans="1:17" ht="14.25" customHeight="1">
      <c r="A60" s="14" t="s">
        <v>15</v>
      </c>
      <c r="B60" s="69">
        <v>575768499</v>
      </c>
      <c r="C60" s="15">
        <v>573768371</v>
      </c>
      <c r="D60" s="16">
        <v>555148142</v>
      </c>
      <c r="E60" s="15"/>
      <c r="F60" s="16"/>
      <c r="G60" s="15"/>
      <c r="H60" s="15"/>
      <c r="I60" s="17"/>
      <c r="J60" s="15"/>
      <c r="K60" s="59"/>
      <c r="L60" s="19"/>
      <c r="M60" s="15"/>
      <c r="N60" s="58">
        <f t="shared" si="28"/>
        <v>1704685012</v>
      </c>
      <c r="O60" s="21"/>
      <c r="P60" s="22"/>
      <c r="Q60" s="22"/>
    </row>
    <row r="61" spans="1:17" ht="14.25" customHeight="1">
      <c r="A61" s="14" t="s">
        <v>16</v>
      </c>
      <c r="B61" s="69">
        <v>45013380</v>
      </c>
      <c r="C61" s="15">
        <v>47830626</v>
      </c>
      <c r="D61" s="16">
        <v>51975165</v>
      </c>
      <c r="E61" s="15"/>
      <c r="F61" s="16"/>
      <c r="G61" s="15"/>
      <c r="H61" s="15"/>
      <c r="I61" s="17"/>
      <c r="J61" s="15"/>
      <c r="K61" s="59"/>
      <c r="L61" s="19"/>
      <c r="M61" s="15"/>
      <c r="N61" s="58">
        <f t="shared" si="28"/>
        <v>144819171</v>
      </c>
      <c r="O61" s="21"/>
      <c r="P61" s="22"/>
      <c r="Q61" s="22"/>
    </row>
    <row r="62" spans="1:17" ht="14.25" customHeight="1">
      <c r="A62" s="14" t="s">
        <v>17</v>
      </c>
      <c r="B62" s="69">
        <v>89587160</v>
      </c>
      <c r="C62" s="15">
        <v>89241257</v>
      </c>
      <c r="D62" s="16">
        <v>86224353</v>
      </c>
      <c r="E62" s="15"/>
      <c r="F62" s="16"/>
      <c r="G62" s="15"/>
      <c r="H62" s="15"/>
      <c r="I62" s="17"/>
      <c r="J62" s="15"/>
      <c r="K62" s="57"/>
      <c r="L62" s="17"/>
      <c r="M62" s="15"/>
      <c r="N62" s="58">
        <f t="shared" si="28"/>
        <v>265052770</v>
      </c>
      <c r="O62" s="21"/>
      <c r="P62" s="22"/>
      <c r="Q62" s="22"/>
    </row>
    <row r="63" spans="1:17" ht="14.25" customHeight="1">
      <c r="A63" s="14" t="s">
        <v>18</v>
      </c>
      <c r="B63" s="69">
        <v>24249290</v>
      </c>
      <c r="C63" s="15">
        <v>21200900</v>
      </c>
      <c r="D63" s="16">
        <v>21709910</v>
      </c>
      <c r="E63" s="15"/>
      <c r="F63" s="16"/>
      <c r="G63" s="15"/>
      <c r="H63" s="15"/>
      <c r="I63" s="17"/>
      <c r="J63" s="15"/>
      <c r="K63" s="57"/>
      <c r="L63" s="17"/>
      <c r="M63" s="15"/>
      <c r="N63" s="58">
        <f t="shared" si="28"/>
        <v>67160100</v>
      </c>
      <c r="O63" s="21"/>
      <c r="P63" s="22"/>
      <c r="Q63" s="22"/>
    </row>
    <row r="64" spans="1:17" ht="14.25" customHeight="1">
      <c r="A64" s="14" t="s">
        <v>19</v>
      </c>
      <c r="B64" s="69">
        <v>1078680</v>
      </c>
      <c r="C64" s="60">
        <v>907719</v>
      </c>
      <c r="D64" s="16">
        <v>897780</v>
      </c>
      <c r="E64" s="60"/>
      <c r="F64" s="16"/>
      <c r="G64" s="60"/>
      <c r="H64" s="60"/>
      <c r="I64" s="17"/>
      <c r="J64" s="60"/>
      <c r="K64" s="59"/>
      <c r="L64" s="61"/>
      <c r="M64" s="60"/>
      <c r="N64" s="58">
        <f t="shared" si="28"/>
        <v>2884179</v>
      </c>
      <c r="O64" s="21"/>
      <c r="P64" s="22"/>
      <c r="Q64" s="22"/>
    </row>
    <row r="65" spans="1:17" s="65" customFormat="1" ht="13.5" customHeight="1">
      <c r="A65" s="62" t="s">
        <v>20</v>
      </c>
      <c r="B65" s="63">
        <f>SUM(B59:B64)</f>
        <v>3653811324</v>
      </c>
      <c r="C65" s="63">
        <v>3405010833</v>
      </c>
      <c r="D65" s="63">
        <v>3308261065</v>
      </c>
      <c r="E65" s="63">
        <f>SUM(E59:E64)</f>
        <v>0</v>
      </c>
      <c r="F65" s="63">
        <f>SUM(F59:F64)</f>
        <v>0</v>
      </c>
      <c r="G65" s="63">
        <f>SUM(G59:G64)</f>
        <v>0</v>
      </c>
      <c r="H65" s="63">
        <f>SUM(H59:H64)</f>
        <v>0</v>
      </c>
      <c r="I65" s="63">
        <f>SUM(I59:I64)</f>
        <v>0</v>
      </c>
      <c r="J65" s="63">
        <f>SUM(J59:J64)</f>
        <v>0</v>
      </c>
      <c r="K65" s="63">
        <f>SUM(K59:K64)</f>
        <v>0</v>
      </c>
      <c r="L65" s="63">
        <f>SUM(L59:L64)</f>
        <v>0</v>
      </c>
      <c r="M65" s="63">
        <f>SUM(M59:M64)</f>
        <v>0</v>
      </c>
      <c r="N65" s="58">
        <f t="shared" si="28"/>
        <v>10367083222</v>
      </c>
      <c r="O65" s="64"/>
      <c r="P65" s="22"/>
      <c r="Q65" s="22"/>
    </row>
    <row r="66" spans="2:17" s="66" customFormat="1" ht="13.5" customHeight="1">
      <c r="B66" s="64"/>
      <c r="C66" s="64"/>
      <c r="D66" s="64"/>
      <c r="E66" s="64"/>
      <c r="F66" s="64"/>
      <c r="G66" s="64"/>
      <c r="H66" s="64"/>
      <c r="I66" s="67"/>
      <c r="J66" s="64"/>
      <c r="K66" s="64"/>
      <c r="L66" s="68"/>
      <c r="M66" s="64"/>
      <c r="N66" s="7"/>
      <c r="O66" s="64"/>
      <c r="P66" s="22"/>
      <c r="Q66" s="22"/>
    </row>
    <row r="67" spans="1:17" ht="14.25" customHeight="1">
      <c r="A67" s="37" t="s">
        <v>31</v>
      </c>
      <c r="B67" s="38" t="s">
        <v>21</v>
      </c>
      <c r="C67" s="38" t="s">
        <v>22</v>
      </c>
      <c r="D67" s="38">
        <v>43891</v>
      </c>
      <c r="E67" s="38" t="s">
        <v>23</v>
      </c>
      <c r="F67" s="38">
        <v>43952</v>
      </c>
      <c r="G67" s="38">
        <v>43983</v>
      </c>
      <c r="H67" s="38" t="s">
        <v>24</v>
      </c>
      <c r="I67" s="38" t="s">
        <v>25</v>
      </c>
      <c r="J67" s="38" t="s">
        <v>26</v>
      </c>
      <c r="K67" s="38" t="s">
        <v>27</v>
      </c>
      <c r="L67" s="39" t="s">
        <v>28</v>
      </c>
      <c r="M67" s="38" t="s">
        <v>29</v>
      </c>
      <c r="N67" s="40" t="s">
        <v>30</v>
      </c>
      <c r="O67" s="30"/>
      <c r="P67" s="30"/>
      <c r="Q67" s="30"/>
    </row>
    <row r="68" spans="1:17" ht="14.25" customHeight="1">
      <c r="A68" s="14" t="s">
        <v>14</v>
      </c>
      <c r="B68" s="70">
        <f aca="true" t="shared" si="29" ref="B68:B74">(B59-B50)/B50</f>
        <v>-0.07854234317543604</v>
      </c>
      <c r="C68" s="41">
        <f aca="true" t="shared" si="30" ref="C68:C74">((C59+B59)-(C50+B50))/(C50+B50)</f>
        <v>-0.09116247366451956</v>
      </c>
      <c r="D68" s="41">
        <f aca="true" t="shared" si="31" ref="D68:D74">(SUM(B59:D59)-SUM(B50:D50))/SUM(B50:D50)</f>
        <v>-0.09091227760907267</v>
      </c>
      <c r="E68" s="41">
        <f aca="true" t="shared" si="32" ref="E68:E74">(SUM(B59:E59)-SUM(B50:E50))/SUM(B50:E50)</f>
        <v>-0.33316238917968827</v>
      </c>
      <c r="F68" s="41">
        <f aca="true" t="shared" si="33" ref="F68:F74">(SUM(B59:F59)-SUM(B50:F50))/SUM(B50:F50)</f>
        <v>-0.4692896287863242</v>
      </c>
      <c r="G68" s="41">
        <f aca="true" t="shared" si="34" ref="G68:G74">(SUM(B59:G59)-SUM(B50:G50))/SUM(B50:G50)</f>
        <v>-0.5601274556094401</v>
      </c>
      <c r="H68" s="41">
        <f aca="true" t="shared" si="35" ref="H68:H74">(SUM(B59:H59)-SUM(B50:H50))/SUM(B50:H50)</f>
        <v>-0.6325657821667275</v>
      </c>
      <c r="I68" s="42">
        <f aca="true" t="shared" si="36" ref="I68:I74">(SUM(B59:I59)-SUM(B50:I50))/SUM(B50:I50)</f>
        <v>-0.679260694607014</v>
      </c>
      <c r="J68" s="41">
        <f aca="true" t="shared" si="37" ref="J68:J74">(SUM(B59:J59)-SUM(B50:J50))/SUM(B50:J50)</f>
        <v>-0.7133908686243177</v>
      </c>
      <c r="K68" s="41">
        <f aca="true" t="shared" si="38" ref="K68:K74">(SUM(B59:K59)-SUM(B50:K50))/SUM(B50:K50)</f>
        <v>-0.7434981351015395</v>
      </c>
      <c r="L68" s="43">
        <f aca="true" t="shared" si="39" ref="L68:L74">(SUM(B59:L59)-SUM(B50:L50))/SUM(B50:L50)</f>
        <v>-0.7621129950861834</v>
      </c>
      <c r="M68" s="41">
        <f aca="true" t="shared" si="40" ref="M68:M74">(SUM(B59:M59)-SUM(B50:M50))/SUM(B50:M50)</f>
        <v>-0.7800799804941455</v>
      </c>
      <c r="N68" s="71">
        <f aca="true" t="shared" si="41" ref="N68:N74">(N59-N50)/N50</f>
        <v>-0.7800799804941455</v>
      </c>
      <c r="P68" s="30"/>
      <c r="Q68" s="30"/>
    </row>
    <row r="69" spans="1:17" ht="14.25" customHeight="1">
      <c r="A69" s="14" t="s">
        <v>15</v>
      </c>
      <c r="B69" s="70">
        <f t="shared" si="29"/>
        <v>-0.0033708903391195476</v>
      </c>
      <c r="C69" s="41">
        <f t="shared" si="30"/>
        <v>0.01044058237951146</v>
      </c>
      <c r="D69" s="41">
        <f t="shared" si="31"/>
        <v>-0.015666345718835975</v>
      </c>
      <c r="E69" s="41">
        <f t="shared" si="32"/>
        <v>-0.2713605822071882</v>
      </c>
      <c r="F69" s="41">
        <f t="shared" si="33"/>
        <v>-0.4261006828774123</v>
      </c>
      <c r="G69" s="41">
        <f t="shared" si="34"/>
        <v>-0.5232400716207272</v>
      </c>
      <c r="H69" s="41">
        <f t="shared" si="35"/>
        <v>-0.5942383281159367</v>
      </c>
      <c r="I69" s="42">
        <f t="shared" si="36"/>
        <v>-0.6461285556689786</v>
      </c>
      <c r="J69" s="41">
        <f t="shared" si="37"/>
        <v>-0.6842746514891023</v>
      </c>
      <c r="K69" s="41">
        <f t="shared" si="38"/>
        <v>-0.7171490611629379</v>
      </c>
      <c r="L69" s="43">
        <f t="shared" si="39"/>
        <v>-0.7399611454694521</v>
      </c>
      <c r="M69" s="41">
        <f t="shared" si="40"/>
        <v>-0.7601458018038586</v>
      </c>
      <c r="N69" s="71">
        <f t="shared" si="41"/>
        <v>-0.7601458018038586</v>
      </c>
      <c r="P69" s="30"/>
      <c r="Q69" s="30"/>
    </row>
    <row r="70" spans="1:17" ht="14.25" customHeight="1">
      <c r="A70" s="14" t="s">
        <v>16</v>
      </c>
      <c r="B70" s="70">
        <f t="shared" si="29"/>
        <v>0.3706303969657782</v>
      </c>
      <c r="C70" s="41">
        <f t="shared" si="30"/>
        <v>0.4247671828462609</v>
      </c>
      <c r="D70" s="41">
        <f t="shared" si="31"/>
        <v>0.46836979814321844</v>
      </c>
      <c r="E70" s="41">
        <f t="shared" si="32"/>
        <v>0.05705212765403025</v>
      </c>
      <c r="F70" s="41">
        <f t="shared" si="33"/>
        <v>-0.18597747279532045</v>
      </c>
      <c r="G70" s="41">
        <f t="shared" si="34"/>
        <v>-0.3293755722880545</v>
      </c>
      <c r="H70" s="41">
        <f t="shared" si="35"/>
        <v>-0.43860209011398243</v>
      </c>
      <c r="I70" s="42">
        <f t="shared" si="36"/>
        <v>-0.5113120634195177</v>
      </c>
      <c r="J70" s="41">
        <f t="shared" si="37"/>
        <v>-0.558636744041514</v>
      </c>
      <c r="K70" s="41">
        <f t="shared" si="38"/>
        <v>-0.6151051378280591</v>
      </c>
      <c r="L70" s="43">
        <f t="shared" si="39"/>
        <v>-0.6560047554562478</v>
      </c>
      <c r="M70" s="41">
        <f t="shared" si="40"/>
        <v>-0.6894929086138051</v>
      </c>
      <c r="N70" s="71">
        <f t="shared" si="41"/>
        <v>-0.6894929086138051</v>
      </c>
      <c r="P70" s="45"/>
      <c r="Q70" s="22"/>
    </row>
    <row r="71" spans="1:17" ht="14.25" customHeight="1">
      <c r="A71" s="14" t="s">
        <v>17</v>
      </c>
      <c r="B71" s="70">
        <f t="shared" si="29"/>
        <v>-0.01640400066064086</v>
      </c>
      <c r="C71" s="41">
        <f t="shared" si="30"/>
        <v>-0.031034469399439515</v>
      </c>
      <c r="D71" s="41">
        <f t="shared" si="31"/>
        <v>-0.04823045105885868</v>
      </c>
      <c r="E71" s="41">
        <f t="shared" si="32"/>
        <v>-0.30643403963445864</v>
      </c>
      <c r="F71" s="41">
        <f t="shared" si="33"/>
        <v>-0.45684203851386807</v>
      </c>
      <c r="G71" s="41">
        <f t="shared" si="34"/>
        <v>-0.5537624827222192</v>
      </c>
      <c r="H71" s="41">
        <f t="shared" si="35"/>
        <v>-0.62800000614169</v>
      </c>
      <c r="I71" s="42">
        <f t="shared" si="36"/>
        <v>-0.6743922506730631</v>
      </c>
      <c r="J71" s="41">
        <f t="shared" si="37"/>
        <v>-0.7103326147464235</v>
      </c>
      <c r="K71" s="41">
        <f t="shared" si="38"/>
        <v>-0.7423698779159354</v>
      </c>
      <c r="L71" s="43">
        <f t="shared" si="39"/>
        <v>-0.7630398634063937</v>
      </c>
      <c r="M71" s="41">
        <f t="shared" si="40"/>
        <v>-0.7819343012193747</v>
      </c>
      <c r="N71" s="71">
        <f t="shared" si="41"/>
        <v>-0.7819343012193747</v>
      </c>
      <c r="P71" s="45"/>
      <c r="Q71" s="22"/>
    </row>
    <row r="72" spans="1:17" ht="14.25" customHeight="1">
      <c r="A72" s="14" t="s">
        <v>18</v>
      </c>
      <c r="B72" s="70">
        <f t="shared" si="29"/>
        <v>0.061203707188476175</v>
      </c>
      <c r="C72" s="41">
        <f t="shared" si="30"/>
        <v>-0.008015506758998321</v>
      </c>
      <c r="D72" s="41">
        <f t="shared" si="31"/>
        <v>0.0011552175113056506</v>
      </c>
      <c r="E72" s="41">
        <f t="shared" si="32"/>
        <v>-0.26296426748321383</v>
      </c>
      <c r="F72" s="41">
        <f t="shared" si="33"/>
        <v>-0.39172625766024355</v>
      </c>
      <c r="G72" s="41">
        <f t="shared" si="34"/>
        <v>-0.4837081568608519</v>
      </c>
      <c r="H72" s="41">
        <f t="shared" si="35"/>
        <v>-0.5663320069005799</v>
      </c>
      <c r="I72" s="42">
        <f t="shared" si="36"/>
        <v>-0.6213611314136515</v>
      </c>
      <c r="J72" s="41">
        <f t="shared" si="37"/>
        <v>-0.6611852173453739</v>
      </c>
      <c r="K72" s="41">
        <f t="shared" si="38"/>
        <v>-0.6966193275019071</v>
      </c>
      <c r="L72" s="43">
        <f t="shared" si="39"/>
        <v>-0.721956318392496</v>
      </c>
      <c r="M72" s="41">
        <f t="shared" si="40"/>
        <v>-0.7464693952851079</v>
      </c>
      <c r="N72" s="71">
        <f t="shared" si="41"/>
        <v>-0.7464693952851079</v>
      </c>
      <c r="P72" s="45"/>
      <c r="Q72" s="22"/>
    </row>
    <row r="73" spans="1:17" ht="14.25" customHeight="1">
      <c r="A73" s="14" t="s">
        <v>19</v>
      </c>
      <c r="B73" s="70">
        <f t="shared" si="29"/>
        <v>-0.02389850600403587</v>
      </c>
      <c r="C73" s="41">
        <f t="shared" si="30"/>
        <v>-0.0815316752437891</v>
      </c>
      <c r="D73" s="41">
        <f t="shared" si="31"/>
        <v>-0.09248895573483695</v>
      </c>
      <c r="E73" s="41">
        <f t="shared" si="32"/>
        <v>-0.3194235185932857</v>
      </c>
      <c r="F73" s="41">
        <f t="shared" si="33"/>
        <v>-0.4537819088796596</v>
      </c>
      <c r="G73" s="41">
        <f t="shared" si="34"/>
        <v>-0.5396248430727336</v>
      </c>
      <c r="H73" s="41">
        <f t="shared" si="35"/>
        <v>-0.6075199357700787</v>
      </c>
      <c r="I73" s="42">
        <f t="shared" si="36"/>
        <v>-0.654670276678867</v>
      </c>
      <c r="J73" s="41">
        <f t="shared" si="37"/>
        <v>-0.6913016692436311</v>
      </c>
      <c r="K73" s="41">
        <f t="shared" si="38"/>
        <v>-0.7244917024993088</v>
      </c>
      <c r="L73" s="43">
        <f t="shared" si="39"/>
        <v>-0.7470475288717591</v>
      </c>
      <c r="M73" s="41">
        <f t="shared" si="40"/>
        <v>-0.7672128699725661</v>
      </c>
      <c r="N73" s="71">
        <f t="shared" si="41"/>
        <v>-0.7672128699725661</v>
      </c>
      <c r="P73" s="21"/>
      <c r="Q73" s="22"/>
    </row>
    <row r="74" spans="1:17" s="4" customFormat="1" ht="13.5" customHeight="1">
      <c r="A74" s="24" t="s">
        <v>20</v>
      </c>
      <c r="B74" s="70">
        <f t="shared" si="29"/>
        <v>-0.061305721626430096</v>
      </c>
      <c r="C74" s="41">
        <f t="shared" si="30"/>
        <v>-0.06952637448904674</v>
      </c>
      <c r="D74" s="41">
        <f t="shared" si="31"/>
        <v>-0.07270744372754553</v>
      </c>
      <c r="E74" s="41">
        <f t="shared" si="32"/>
        <v>-0.31905907477308687</v>
      </c>
      <c r="F74" s="41">
        <f t="shared" si="33"/>
        <v>-0.4592004192827693</v>
      </c>
      <c r="G74" s="41">
        <f t="shared" si="34"/>
        <v>-0.5516697899546668</v>
      </c>
      <c r="H74" s="41">
        <f t="shared" si="35"/>
        <v>-0.6244235540838178</v>
      </c>
      <c r="I74" s="42">
        <f t="shared" si="36"/>
        <v>-0.6721834891402493</v>
      </c>
      <c r="J74" s="41">
        <f t="shared" si="37"/>
        <v>-0.707138283577812</v>
      </c>
      <c r="K74" s="41">
        <f t="shared" si="38"/>
        <v>-0.7379666754272834</v>
      </c>
      <c r="L74" s="43">
        <f t="shared" si="39"/>
        <v>-0.7574639328232147</v>
      </c>
      <c r="M74" s="41">
        <f t="shared" si="40"/>
        <v>-0.7759580474417122</v>
      </c>
      <c r="N74" s="71">
        <f t="shared" si="41"/>
        <v>-0.7759580474417122</v>
      </c>
      <c r="P74" s="21"/>
      <c r="Q74" s="22"/>
    </row>
    <row r="75" spans="8:17" ht="14.25" customHeight="1">
      <c r="H75" s="51"/>
      <c r="I75" s="52"/>
      <c r="L75" s="53"/>
      <c r="N75" s="52"/>
      <c r="P75" s="21"/>
      <c r="Q75" s="22"/>
    </row>
    <row r="76" spans="1:17" s="4" customFormat="1" ht="13.5" customHeight="1">
      <c r="A76" s="37" t="s">
        <v>32</v>
      </c>
      <c r="B76" s="38" t="s">
        <v>21</v>
      </c>
      <c r="C76" s="38" t="s">
        <v>22</v>
      </c>
      <c r="D76" s="38">
        <v>43891</v>
      </c>
      <c r="E76" s="38" t="s">
        <v>23</v>
      </c>
      <c r="F76" s="38">
        <v>43952</v>
      </c>
      <c r="G76" s="38">
        <v>43983</v>
      </c>
      <c r="H76" s="38" t="s">
        <v>24</v>
      </c>
      <c r="I76" s="38" t="s">
        <v>25</v>
      </c>
      <c r="J76" s="38" t="s">
        <v>26</v>
      </c>
      <c r="K76" s="38" t="s">
        <v>27</v>
      </c>
      <c r="L76" s="39" t="s">
        <v>28</v>
      </c>
      <c r="M76" s="38" t="s">
        <v>29</v>
      </c>
      <c r="N76" s="40" t="s">
        <v>30</v>
      </c>
      <c r="O76" s="6"/>
      <c r="P76" s="7"/>
      <c r="Q76" s="46"/>
    </row>
    <row r="77" spans="1:21" ht="14.25" customHeight="1">
      <c r="A77" s="14" t="s">
        <v>14</v>
      </c>
      <c r="B77" s="70">
        <f aca="true" t="shared" si="42" ref="B77:B83">(B59-B50)/B50</f>
        <v>-0.07854234317543604</v>
      </c>
      <c r="C77" s="70">
        <f aca="true" t="shared" si="43" ref="C77:C83">(C59-C50)/C50</f>
        <v>-0.10455562729277099</v>
      </c>
      <c r="D77" s="70">
        <f aca="true" t="shared" si="44" ref="D77:D83">(D59-D50)/D50</f>
        <v>-0.090372273353214</v>
      </c>
      <c r="E77" s="70">
        <f aca="true" t="shared" si="45" ref="E77:E83">(E59-E50)/E50</f>
        <v>-1</v>
      </c>
      <c r="F77" s="70">
        <f aca="true" t="shared" si="46" ref="F77:F83">(F59-F50)/F50</f>
        <v>-1</v>
      </c>
      <c r="G77" s="70">
        <f aca="true" t="shared" si="47" ref="G77:G83">(G59-G50)/G50</f>
        <v>-1</v>
      </c>
      <c r="H77" s="70">
        <f aca="true" t="shared" si="48" ref="H77:H83">(H59-H50)/H50</f>
        <v>-1</v>
      </c>
      <c r="I77" s="72">
        <f aca="true" t="shared" si="49" ref="I77:I83">(I59-I50)/I50</f>
        <v>-1</v>
      </c>
      <c r="J77" s="70">
        <f aca="true" t="shared" si="50" ref="J77:J83">(J59-J50)/J50</f>
        <v>-1</v>
      </c>
      <c r="K77" s="70">
        <f aca="true" t="shared" si="51" ref="K77:K83">(K59-K50)/K50</f>
        <v>-1</v>
      </c>
      <c r="L77" s="73">
        <f aca="true" t="shared" si="52" ref="L77:L83">(L59-L50)/L50</f>
        <v>-1</v>
      </c>
      <c r="M77" s="70">
        <f aca="true" t="shared" si="53" ref="M77:M83">(M59-M50)/M50</f>
        <v>-1</v>
      </c>
      <c r="N77" s="71"/>
      <c r="P77" s="30"/>
      <c r="Q77" s="74"/>
      <c r="R77" s="74"/>
      <c r="S77" s="30"/>
      <c r="T77" s="30"/>
      <c r="U77" s="30"/>
    </row>
    <row r="78" spans="1:21" ht="14.25" customHeight="1">
      <c r="A78" s="14" t="s">
        <v>15</v>
      </c>
      <c r="B78" s="70">
        <f t="shared" si="42"/>
        <v>-0.0033708903391195476</v>
      </c>
      <c r="C78" s="70">
        <f t="shared" si="43"/>
        <v>0.024690435929287255</v>
      </c>
      <c r="D78" s="70">
        <f t="shared" si="44"/>
        <v>-0.06565443488181799</v>
      </c>
      <c r="E78" s="70">
        <f t="shared" si="45"/>
        <v>-1</v>
      </c>
      <c r="F78" s="70">
        <f t="shared" si="46"/>
        <v>-1</v>
      </c>
      <c r="G78" s="70">
        <f t="shared" si="47"/>
        <v>-1</v>
      </c>
      <c r="H78" s="70">
        <f t="shared" si="48"/>
        <v>-1</v>
      </c>
      <c r="I78" s="72">
        <f t="shared" si="49"/>
        <v>-1</v>
      </c>
      <c r="J78" s="70">
        <f t="shared" si="50"/>
        <v>-1</v>
      </c>
      <c r="K78" s="70">
        <f t="shared" si="51"/>
        <v>-1</v>
      </c>
      <c r="L78" s="73">
        <f t="shared" si="52"/>
        <v>-1</v>
      </c>
      <c r="M78" s="70">
        <f t="shared" si="53"/>
        <v>-1</v>
      </c>
      <c r="N78" s="71"/>
      <c r="P78" s="30"/>
      <c r="Q78" s="74"/>
      <c r="R78" s="74"/>
      <c r="S78" s="30"/>
      <c r="T78" s="30"/>
      <c r="U78" s="30"/>
    </row>
    <row r="79" spans="1:21" ht="14.25" customHeight="1">
      <c r="A79" s="14" t="s">
        <v>16</v>
      </c>
      <c r="B79" s="70">
        <f t="shared" si="42"/>
        <v>0.3706303969657782</v>
      </c>
      <c r="C79" s="70">
        <f t="shared" si="43"/>
        <v>0.47977223005377134</v>
      </c>
      <c r="D79" s="70">
        <f t="shared" si="44"/>
        <v>0.5532834140460365</v>
      </c>
      <c r="E79" s="70">
        <f t="shared" si="45"/>
        <v>-1</v>
      </c>
      <c r="F79" s="70">
        <f t="shared" si="46"/>
        <v>-1</v>
      </c>
      <c r="G79" s="70">
        <f t="shared" si="47"/>
        <v>-1</v>
      </c>
      <c r="H79" s="70">
        <f t="shared" si="48"/>
        <v>-1</v>
      </c>
      <c r="I79" s="72">
        <f t="shared" si="49"/>
        <v>-1</v>
      </c>
      <c r="J79" s="70">
        <f t="shared" si="50"/>
        <v>-1</v>
      </c>
      <c r="K79" s="70">
        <f t="shared" si="51"/>
        <v>-1</v>
      </c>
      <c r="L79" s="73">
        <f t="shared" si="52"/>
        <v>-1</v>
      </c>
      <c r="M79" s="70">
        <f t="shared" si="53"/>
        <v>-1</v>
      </c>
      <c r="N79" s="44"/>
      <c r="P79" s="45"/>
      <c r="Q79" s="21"/>
      <c r="R79" s="21"/>
      <c r="S79" s="22"/>
      <c r="T79" s="30"/>
      <c r="U79" s="30"/>
    </row>
    <row r="80" spans="1:21" ht="14.25" customHeight="1">
      <c r="A80" s="14" t="s">
        <v>17</v>
      </c>
      <c r="B80" s="70">
        <f t="shared" si="42"/>
        <v>-0.01640400066064086</v>
      </c>
      <c r="C80" s="70">
        <f t="shared" si="43"/>
        <v>-0.04529031249270525</v>
      </c>
      <c r="D80" s="70">
        <f t="shared" si="44"/>
        <v>-0.0820182034201815</v>
      </c>
      <c r="E80" s="70">
        <f t="shared" si="45"/>
        <v>-1</v>
      </c>
      <c r="F80" s="70">
        <f t="shared" si="46"/>
        <v>-1</v>
      </c>
      <c r="G80" s="70">
        <f t="shared" si="47"/>
        <v>-1</v>
      </c>
      <c r="H80" s="70">
        <f t="shared" si="48"/>
        <v>-1</v>
      </c>
      <c r="I80" s="72">
        <f t="shared" si="49"/>
        <v>-1</v>
      </c>
      <c r="J80" s="70">
        <f t="shared" si="50"/>
        <v>-1</v>
      </c>
      <c r="K80" s="70">
        <f t="shared" si="51"/>
        <v>-1</v>
      </c>
      <c r="L80" s="73">
        <f t="shared" si="52"/>
        <v>-1</v>
      </c>
      <c r="M80" s="70">
        <f t="shared" si="53"/>
        <v>-1</v>
      </c>
      <c r="N80" s="44"/>
      <c r="P80" s="45"/>
      <c r="Q80" s="21"/>
      <c r="R80" s="21"/>
      <c r="S80" s="22"/>
      <c r="T80" s="30"/>
      <c r="U80" s="30"/>
    </row>
    <row r="81" spans="1:21" ht="14.25" customHeight="1">
      <c r="A81" s="14" t="s">
        <v>18</v>
      </c>
      <c r="B81" s="70">
        <f t="shared" si="42"/>
        <v>0.061203707188476175</v>
      </c>
      <c r="C81" s="70">
        <f t="shared" si="43"/>
        <v>-0.07688522948442746</v>
      </c>
      <c r="D81" s="70">
        <f t="shared" si="44"/>
        <v>0.020914251076819768</v>
      </c>
      <c r="E81" s="70">
        <f t="shared" si="45"/>
        <v>-1</v>
      </c>
      <c r="F81" s="70">
        <f t="shared" si="46"/>
        <v>-1</v>
      </c>
      <c r="G81" s="70">
        <f t="shared" si="47"/>
        <v>-1</v>
      </c>
      <c r="H81" s="70">
        <f t="shared" si="48"/>
        <v>-1</v>
      </c>
      <c r="I81" s="72">
        <f t="shared" si="49"/>
        <v>-1</v>
      </c>
      <c r="J81" s="70">
        <f t="shared" si="50"/>
        <v>-1</v>
      </c>
      <c r="K81" s="70">
        <f t="shared" si="51"/>
        <v>-1</v>
      </c>
      <c r="L81" s="73">
        <f t="shared" si="52"/>
        <v>-1</v>
      </c>
      <c r="M81" s="70">
        <f t="shared" si="53"/>
        <v>-1</v>
      </c>
      <c r="N81" s="44"/>
      <c r="P81" s="45"/>
      <c r="Q81" s="21"/>
      <c r="R81" s="21"/>
      <c r="S81" s="22"/>
      <c r="T81" s="30"/>
      <c r="U81" s="30"/>
    </row>
    <row r="82" spans="1:21" ht="14.25" customHeight="1">
      <c r="A82" s="14" t="s">
        <v>19</v>
      </c>
      <c r="B82" s="70">
        <f t="shared" si="42"/>
        <v>-0.02389850600403587</v>
      </c>
      <c r="C82" s="70">
        <f t="shared" si="43"/>
        <v>-0.14175050111569154</v>
      </c>
      <c r="D82" s="70">
        <f t="shared" si="44"/>
        <v>-0.11582741606673298</v>
      </c>
      <c r="E82" s="70">
        <f t="shared" si="45"/>
        <v>-1</v>
      </c>
      <c r="F82" s="70">
        <f t="shared" si="46"/>
        <v>-1</v>
      </c>
      <c r="G82" s="70">
        <f t="shared" si="47"/>
        <v>-1</v>
      </c>
      <c r="H82" s="70">
        <f t="shared" si="48"/>
        <v>-1</v>
      </c>
      <c r="I82" s="72">
        <f t="shared" si="49"/>
        <v>-1</v>
      </c>
      <c r="J82" s="70">
        <f t="shared" si="50"/>
        <v>-1</v>
      </c>
      <c r="K82" s="70">
        <f t="shared" si="51"/>
        <v>-1</v>
      </c>
      <c r="L82" s="73">
        <f t="shared" si="52"/>
        <v>-1</v>
      </c>
      <c r="M82" s="70">
        <f t="shared" si="53"/>
        <v>-1</v>
      </c>
      <c r="N82" s="44"/>
      <c r="P82" s="21"/>
      <c r="Q82" s="21"/>
      <c r="R82" s="21"/>
      <c r="S82" s="22"/>
      <c r="T82" s="30"/>
      <c r="U82" s="30"/>
    </row>
    <row r="83" spans="1:21" ht="14.25" customHeight="1">
      <c r="A83" s="24" t="s">
        <v>20</v>
      </c>
      <c r="B83" s="75">
        <f t="shared" si="42"/>
        <v>-0.061305721626430096</v>
      </c>
      <c r="C83" s="75">
        <f t="shared" si="43"/>
        <v>-0.07818904158468731</v>
      </c>
      <c r="D83" s="75">
        <f t="shared" si="44"/>
        <v>-0.07942268758897753</v>
      </c>
      <c r="E83" s="75">
        <f t="shared" si="45"/>
        <v>-1</v>
      </c>
      <c r="F83" s="75">
        <f t="shared" si="46"/>
        <v>-1</v>
      </c>
      <c r="G83" s="75">
        <f t="shared" si="47"/>
        <v>-1</v>
      </c>
      <c r="H83" s="75">
        <f t="shared" si="48"/>
        <v>-1</v>
      </c>
      <c r="I83" s="50">
        <f t="shared" si="49"/>
        <v>-1</v>
      </c>
      <c r="J83" s="75">
        <f t="shared" si="50"/>
        <v>-1</v>
      </c>
      <c r="K83" s="75">
        <f t="shared" si="51"/>
        <v>-1</v>
      </c>
      <c r="L83" s="75">
        <f t="shared" si="52"/>
        <v>-1</v>
      </c>
      <c r="M83" s="75">
        <f t="shared" si="53"/>
        <v>-1</v>
      </c>
      <c r="N83" s="50"/>
      <c r="P83" s="21"/>
      <c r="Q83" s="21"/>
      <c r="R83" s="21"/>
      <c r="S83" s="22"/>
      <c r="T83" s="30"/>
      <c r="U83" s="30"/>
    </row>
    <row r="86" spans="1:14" ht="44.25" customHeight="1">
      <c r="A86" s="76" t="s">
        <v>35</v>
      </c>
      <c r="B86" s="77">
        <f>(B9/B50)*20</f>
        <v>7.98926954007475</v>
      </c>
      <c r="C86" s="77">
        <f>(C9/C50)*20</f>
        <v>7.991899900514314</v>
      </c>
      <c r="D86" s="77">
        <f>(D9/D50)*20</f>
        <v>8.56204224115454</v>
      </c>
      <c r="E86" s="77">
        <f>(E9/E50)*20</f>
        <v>8.558285804725084</v>
      </c>
      <c r="F86" s="77">
        <f>(F9/F50)*20</f>
        <v>8.589066823454525</v>
      </c>
      <c r="G86" s="77">
        <f>(G9/G50)*20</f>
        <v>8.584833160084358</v>
      </c>
      <c r="H86" s="77">
        <f>(H9/H50)*20</f>
        <v>8.610935903500174</v>
      </c>
      <c r="I86" s="77">
        <f>(I9/I50)*20</f>
        <v>8.608144774613114</v>
      </c>
      <c r="J86" s="77">
        <f>(J9/J50)*20</f>
        <v>8.609698366254797</v>
      </c>
      <c r="K86" s="77">
        <f>(K9/K50)*20</f>
        <v>8.612923541245884</v>
      </c>
      <c r="L86" s="77">
        <f>(L9/L50)*20</f>
        <v>9.11116275359699</v>
      </c>
      <c r="M86" s="77">
        <f>(M9/M50)*20</f>
        <v>9.106153581607199</v>
      </c>
      <c r="N86" s="78">
        <f>(N9/N50)*20</f>
        <v>8.566716652293325</v>
      </c>
    </row>
    <row r="87" ht="14.25" customHeight="1"/>
    <row r="88" spans="1:14" ht="36.75" customHeight="1">
      <c r="A88" s="79" t="s">
        <v>36</v>
      </c>
      <c r="B88" s="77">
        <f>(B18/B59)*20</f>
        <v>9.107200084791742</v>
      </c>
      <c r="C88" s="77">
        <f>(C18/C59)*20</f>
        <v>9.107331605065026</v>
      </c>
      <c r="D88" s="77">
        <f>(D18/D59)*20</f>
        <v>9.691298009964846</v>
      </c>
      <c r="E88" s="77" t="e">
        <f>(E18/E59)*20</f>
        <v>#DIV/0!</v>
      </c>
      <c r="F88" s="77" t="e">
        <f>(F18/F59)*20</f>
        <v>#DIV/0!</v>
      </c>
      <c r="G88" s="77" t="e">
        <f>(G18/G59)*20</f>
        <v>#DIV/0!</v>
      </c>
      <c r="H88" s="77" t="e">
        <f>(H18/H59)*20</f>
        <v>#DIV/0!</v>
      </c>
      <c r="I88" s="77" t="e">
        <f>(I18/I59)*20</f>
        <v>#DIV/0!</v>
      </c>
      <c r="J88" s="77" t="e">
        <f>(J18/J59)*20</f>
        <v>#DIV/0!</v>
      </c>
      <c r="K88" s="77" t="e">
        <f>(K19/K59)*20</f>
        <v>#DIV/0!</v>
      </c>
      <c r="L88" s="77" t="e">
        <f>(L18/L59)*20</f>
        <v>#DIV/0!</v>
      </c>
      <c r="M88" s="77" t="e">
        <f>(M18/M59)*20</f>
        <v>#DIV/0!</v>
      </c>
      <c r="N88" s="78">
        <f>(N18/N59)*20</f>
        <v>9.29229206809412</v>
      </c>
    </row>
    <row r="89" ht="14.25" customHeight="1"/>
    <row r="90" spans="1:14" ht="30" customHeight="1">
      <c r="A90" s="76" t="s">
        <v>37</v>
      </c>
      <c r="B90" s="77">
        <f>(B10/B51)*30</f>
        <v>10.54447590327423</v>
      </c>
      <c r="C90" s="77">
        <f>(C10/C51)*30</f>
        <v>10.528533466553052</v>
      </c>
      <c r="D90" s="77">
        <f>(D10/D51)*30</f>
        <v>11.454547184252991</v>
      </c>
      <c r="E90" s="77">
        <f>(E10/E51)*30</f>
        <v>11.482806923166063</v>
      </c>
      <c r="F90" s="77">
        <f>(F10/F51)*30</f>
        <v>11.466796040622771</v>
      </c>
      <c r="G90" s="77">
        <f>(G10/G51)*30</f>
        <v>11.458079655194824</v>
      </c>
      <c r="H90" s="77">
        <f>(H10/H51)*30</f>
        <v>11.48368749660475</v>
      </c>
      <c r="I90" s="77">
        <f>(I10/I51)*30</f>
        <v>11.463561795804775</v>
      </c>
      <c r="J90" s="77">
        <f>(J10/J51)*30</f>
        <v>11.453043908549532</v>
      </c>
      <c r="K90" s="77">
        <f>(K10/K51)*30</f>
        <v>11.455159357953148</v>
      </c>
      <c r="L90" s="77">
        <f>(L10/L51)*30</f>
        <v>12.379231007188196</v>
      </c>
      <c r="M90" s="77">
        <f>(M10/M51)*30</f>
        <v>12.375646424873967</v>
      </c>
      <c r="N90" s="78">
        <f>(N10/N51)*30</f>
        <v>11.454981005280674</v>
      </c>
    </row>
    <row r="91" ht="14.25" customHeight="1"/>
    <row r="92" spans="1:14" ht="31.5" customHeight="1">
      <c r="A92" s="79" t="s">
        <v>38</v>
      </c>
      <c r="B92" s="77">
        <f>(B19/B60)*30</f>
        <v>12.40961624873472</v>
      </c>
      <c r="C92" s="77">
        <f>(C19/C60)*30</f>
        <v>12.381406196055377</v>
      </c>
      <c r="D92" s="77">
        <f>(D19/D60)*30</f>
        <v>13.388982533602716</v>
      </c>
      <c r="E92" s="77" t="e">
        <f>(E19/E60)*30</f>
        <v>#DIV/0!</v>
      </c>
      <c r="F92" s="77" t="e">
        <f>(F19/F60)*30</f>
        <v>#DIV/0!</v>
      </c>
      <c r="G92" s="77" t="e">
        <f>(G19/G60)*30</f>
        <v>#DIV/0!</v>
      </c>
      <c r="H92" s="77" t="e">
        <f>(H19/H60)*30</f>
        <v>#DIV/0!</v>
      </c>
      <c r="I92" s="77" t="e">
        <f>(I19/I60)*30</f>
        <v>#DIV/0!</v>
      </c>
      <c r="J92" s="77" t="e">
        <f>(J19/J60)*30</f>
        <v>#DIV/0!</v>
      </c>
      <c r="K92" s="77" t="e">
        <f>(K19/K60)*30</f>
        <v>#DIV/0!</v>
      </c>
      <c r="L92" s="77" t="e">
        <f>(L19/L60)*30</f>
        <v>#DIV/0!</v>
      </c>
      <c r="M92" s="77" t="e">
        <f>(M19/M60)*30</f>
        <v>#DIV/0!</v>
      </c>
      <c r="N92" s="78">
        <f>(N19/N60)*30</f>
        <v>12.71906188455419</v>
      </c>
    </row>
    <row r="93" ht="27.75" customHeight="1"/>
    <row r="94" ht="14.25" customHeight="1"/>
  </sheetData>
  <sheetProtection selectLockedCells="1" selectUnlockedCells="1"/>
  <mergeCells count="3">
    <mergeCell ref="E1:I3"/>
    <mergeCell ref="A5:N5"/>
    <mergeCell ref="A46:N46"/>
  </mergeCells>
  <printOptions/>
  <pageMargins left="0.7479166666666667" right="0.7479166666666667" top="0.9840277777777777" bottom="0.9840277777777777" header="0.5118055555555555" footer="0.49236111111111114"/>
  <pageSetup fitToHeight="1" fitToWidth="1" horizontalDpi="300" verticalDpi="300" orientation="landscape" paperSize="8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92"/>
  <sheetViews>
    <sheetView tabSelected="1" workbookViewId="0" topLeftCell="A1">
      <selection activeCell="E71" sqref="E71"/>
    </sheetView>
  </sheetViews>
  <sheetFormatPr defaultColWidth="14.66015625" defaultRowHeight="14.25" customHeight="1"/>
  <cols>
    <col min="1" max="1" width="23.16015625" style="1" customWidth="1"/>
    <col min="2" max="3" width="15" style="1" customWidth="1"/>
    <col min="4" max="4" width="17.83203125" style="1" customWidth="1"/>
    <col min="5" max="5" width="15" style="1" customWidth="1"/>
    <col min="6" max="6" width="17.66015625" style="1" customWidth="1"/>
    <col min="7" max="7" width="15" style="1" customWidth="1"/>
    <col min="8" max="8" width="18" style="1" customWidth="1"/>
    <col min="9" max="9" width="15" style="1" customWidth="1"/>
    <col min="10" max="10" width="15.83203125" style="1" customWidth="1"/>
    <col min="11" max="11" width="16" style="1" customWidth="1"/>
    <col min="12" max="13" width="15" style="1" customWidth="1"/>
    <col min="14" max="14" width="19.33203125" style="1" customWidth="1"/>
    <col min="15" max="16" width="14.5" style="1" customWidth="1"/>
    <col min="17" max="17" width="25.83203125" style="1" customWidth="1"/>
    <col min="18" max="16384" width="14.5" style="1" customWidth="1"/>
  </cols>
  <sheetData>
    <row r="1" spans="1:14" s="4" customFormat="1" ht="13.5" customHeight="1">
      <c r="A1" s="80"/>
      <c r="B1" s="80"/>
      <c r="C1" s="80"/>
      <c r="D1" s="80"/>
      <c r="E1" s="81" t="s">
        <v>0</v>
      </c>
      <c r="F1" s="81"/>
      <c r="G1" s="81"/>
      <c r="H1" s="81"/>
      <c r="I1" s="81"/>
      <c r="J1" s="80"/>
      <c r="K1" s="80"/>
      <c r="L1" s="80"/>
      <c r="M1" s="80"/>
      <c r="N1" s="80"/>
    </row>
    <row r="2" spans="1:14" s="4" customFormat="1" ht="13.5" customHeight="1">
      <c r="A2" s="80"/>
      <c r="B2" s="80"/>
      <c r="C2" s="80"/>
      <c r="D2" s="80"/>
      <c r="E2" s="81"/>
      <c r="F2" s="81"/>
      <c r="G2" s="81"/>
      <c r="H2" s="81"/>
      <c r="I2" s="81"/>
      <c r="J2" s="80"/>
      <c r="K2" s="80"/>
      <c r="L2" s="80"/>
      <c r="M2" s="80"/>
      <c r="N2" s="80"/>
    </row>
    <row r="3" spans="1:14" s="4" customFormat="1" ht="13.5" customHeight="1">
      <c r="A3" s="80"/>
      <c r="B3" s="80"/>
      <c r="C3" s="80"/>
      <c r="D3" s="80"/>
      <c r="E3" s="81"/>
      <c r="F3" s="81"/>
      <c r="G3" s="81"/>
      <c r="H3" s="81"/>
      <c r="I3" s="81"/>
      <c r="J3" s="80"/>
      <c r="K3" s="80"/>
      <c r="L3" s="80"/>
      <c r="M3" s="80"/>
      <c r="N3" s="80"/>
    </row>
    <row r="4" spans="1:14" s="82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3.5" customHeight="1">
      <c r="A5" s="80" t="s">
        <v>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4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 t="s">
        <v>2</v>
      </c>
      <c r="N6" s="6"/>
    </row>
    <row r="7" ht="14.25" customHeight="1">
      <c r="A7" s="8" t="s">
        <v>3</v>
      </c>
    </row>
    <row r="8" spans="1:254" s="4" customFormat="1" ht="13.5" customHeight="1">
      <c r="A8" s="9">
        <v>2019</v>
      </c>
      <c r="B8" s="10" t="s">
        <v>4</v>
      </c>
      <c r="C8" s="10" t="s">
        <v>5</v>
      </c>
      <c r="D8" s="10">
        <v>43525</v>
      </c>
      <c r="E8" s="10" t="s">
        <v>6</v>
      </c>
      <c r="F8" s="10">
        <v>43586</v>
      </c>
      <c r="G8" s="10">
        <v>43617</v>
      </c>
      <c r="H8" s="10" t="s">
        <v>7</v>
      </c>
      <c r="I8" s="10" t="s">
        <v>8</v>
      </c>
      <c r="J8" s="10" t="s">
        <v>9</v>
      </c>
      <c r="K8" s="10" t="s">
        <v>10</v>
      </c>
      <c r="L8" s="11" t="s">
        <v>11</v>
      </c>
      <c r="M8" s="10" t="s">
        <v>12</v>
      </c>
      <c r="N8" s="12" t="s">
        <v>13</v>
      </c>
      <c r="O8" s="13"/>
      <c r="P8" s="13"/>
      <c r="Q8" s="6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17" ht="14.25" customHeight="1">
      <c r="A9" s="14" t="s">
        <v>14</v>
      </c>
      <c r="B9" s="15">
        <v>13234339.4</v>
      </c>
      <c r="C9" s="15">
        <v>17337566.6</v>
      </c>
      <c r="D9" s="16">
        <v>10578684.4</v>
      </c>
      <c r="E9" s="15">
        <v>15253522.7</v>
      </c>
      <c r="F9" s="16">
        <v>16663257</v>
      </c>
      <c r="G9" s="15">
        <v>19171026.4</v>
      </c>
      <c r="H9" s="15">
        <v>25247131.8</v>
      </c>
      <c r="I9" s="17">
        <v>25887106.7</v>
      </c>
      <c r="J9" s="15">
        <v>18395158.8</v>
      </c>
      <c r="K9" s="18">
        <v>22475968.7</v>
      </c>
      <c r="L9" s="19">
        <v>9797314.85</v>
      </c>
      <c r="M9" s="15">
        <v>12869231.2</v>
      </c>
      <c r="N9" s="20">
        <f aca="true" t="shared" si="0" ref="N9:N15">SUM(B9:M9)</f>
        <v>206910308.54999998</v>
      </c>
      <c r="O9" s="21"/>
      <c r="P9" s="22"/>
      <c r="Q9" s="22"/>
    </row>
    <row r="10" spans="1:17" ht="14.25" customHeight="1">
      <c r="A10" s="14" t="s">
        <v>15</v>
      </c>
      <c r="B10" s="15">
        <v>538577.6</v>
      </c>
      <c r="C10" s="15">
        <v>661534.15</v>
      </c>
      <c r="D10" s="16">
        <v>606285</v>
      </c>
      <c r="E10" s="15">
        <v>729709.6</v>
      </c>
      <c r="F10" s="16">
        <v>944537.3</v>
      </c>
      <c r="G10" s="15">
        <v>920546</v>
      </c>
      <c r="H10" s="15">
        <v>1087733.1</v>
      </c>
      <c r="I10" s="17">
        <v>1012152.5</v>
      </c>
      <c r="J10" s="15">
        <v>1030465.35</v>
      </c>
      <c r="K10" s="18">
        <v>822059.05</v>
      </c>
      <c r="L10" s="19">
        <v>555272.7</v>
      </c>
      <c r="M10" s="15">
        <v>681950.65</v>
      </c>
      <c r="N10" s="20">
        <f t="shared" si="0"/>
        <v>9590823</v>
      </c>
      <c r="O10" s="21"/>
      <c r="P10" s="22"/>
      <c r="Q10" s="22"/>
    </row>
    <row r="11" spans="1:17" ht="14.25" customHeight="1">
      <c r="A11" s="14" t="s">
        <v>16</v>
      </c>
      <c r="B11" s="15">
        <v>40179.75</v>
      </c>
      <c r="C11" s="15">
        <v>46478</v>
      </c>
      <c r="D11" s="16">
        <v>33749</v>
      </c>
      <c r="E11" s="15">
        <v>47328</v>
      </c>
      <c r="F11" s="16">
        <v>57221</v>
      </c>
      <c r="G11" s="15">
        <v>79026</v>
      </c>
      <c r="H11" s="15">
        <v>103248.5</v>
      </c>
      <c r="I11" s="17">
        <v>90845.5</v>
      </c>
      <c r="J11" s="15">
        <v>64224</v>
      </c>
      <c r="K11" s="18">
        <v>64010.5</v>
      </c>
      <c r="L11" s="19">
        <v>46446.5</v>
      </c>
      <c r="M11" s="15">
        <v>72941</v>
      </c>
      <c r="N11" s="20">
        <f t="shared" si="0"/>
        <v>745697.75</v>
      </c>
      <c r="O11" s="21"/>
      <c r="P11" s="22"/>
      <c r="Q11" s="22"/>
    </row>
    <row r="12" spans="1:17" ht="14.25" customHeight="1">
      <c r="A12" s="14" t="s">
        <v>17</v>
      </c>
      <c r="B12" s="15">
        <v>302750.7</v>
      </c>
      <c r="C12" s="15">
        <v>304892.9</v>
      </c>
      <c r="D12" s="16">
        <v>355488.75</v>
      </c>
      <c r="E12" s="15">
        <v>393697.35</v>
      </c>
      <c r="F12" s="16">
        <v>461024.85</v>
      </c>
      <c r="G12" s="15">
        <v>523375.55</v>
      </c>
      <c r="H12" s="15">
        <v>748240.15</v>
      </c>
      <c r="I12" s="17">
        <v>618835.95</v>
      </c>
      <c r="J12" s="18">
        <v>428586.05</v>
      </c>
      <c r="K12" s="23">
        <v>458655.05</v>
      </c>
      <c r="L12" s="19">
        <v>407495.05</v>
      </c>
      <c r="M12" s="15">
        <v>444947.35</v>
      </c>
      <c r="N12" s="20">
        <f t="shared" si="0"/>
        <v>5447989.699999999</v>
      </c>
      <c r="O12" s="21"/>
      <c r="P12" s="22"/>
      <c r="Q12" s="22"/>
    </row>
    <row r="13" spans="1:17" ht="14.25" customHeight="1">
      <c r="A13" s="14" t="s">
        <v>18</v>
      </c>
      <c r="B13" s="15">
        <v>21160</v>
      </c>
      <c r="C13" s="15">
        <v>19020</v>
      </c>
      <c r="D13" s="16">
        <v>18590</v>
      </c>
      <c r="E13" s="15">
        <v>24068</v>
      </c>
      <c r="F13" s="16">
        <v>19250</v>
      </c>
      <c r="G13" s="15">
        <v>16896</v>
      </c>
      <c r="H13" s="15">
        <v>29612</v>
      </c>
      <c r="I13" s="17">
        <v>19756</v>
      </c>
      <c r="J13" s="18">
        <v>17974</v>
      </c>
      <c r="K13" s="23">
        <v>23056</v>
      </c>
      <c r="L13" s="19">
        <v>20724</v>
      </c>
      <c r="M13" s="15">
        <v>22176</v>
      </c>
      <c r="N13" s="20">
        <f t="shared" si="0"/>
        <v>252282</v>
      </c>
      <c r="O13" s="21"/>
      <c r="P13" s="22"/>
      <c r="Q13" s="22"/>
    </row>
    <row r="14" spans="1:17" ht="14.25" customHeight="1">
      <c r="A14" s="14" t="s">
        <v>19</v>
      </c>
      <c r="B14" s="15">
        <v>255</v>
      </c>
      <c r="C14" s="15">
        <v>204</v>
      </c>
      <c r="D14" s="16">
        <v>336</v>
      </c>
      <c r="E14" s="15">
        <v>56</v>
      </c>
      <c r="F14" s="16">
        <v>560</v>
      </c>
      <c r="G14" s="15">
        <v>504</v>
      </c>
      <c r="H14" s="15">
        <v>224</v>
      </c>
      <c r="I14" s="17">
        <v>56</v>
      </c>
      <c r="J14" s="15">
        <v>168</v>
      </c>
      <c r="K14" s="18">
        <v>224</v>
      </c>
      <c r="L14" s="19">
        <v>60</v>
      </c>
      <c r="M14" s="15">
        <v>120</v>
      </c>
      <c r="N14" s="20">
        <f t="shared" si="0"/>
        <v>2767</v>
      </c>
      <c r="O14" s="21"/>
      <c r="P14" s="22"/>
      <c r="Q14" s="22"/>
    </row>
    <row r="15" spans="1:17" s="4" customFormat="1" ht="13.5" customHeight="1">
      <c r="A15" s="24" t="s">
        <v>20</v>
      </c>
      <c r="B15" s="25">
        <v>14137262.45</v>
      </c>
      <c r="C15" s="25">
        <v>18369695.65</v>
      </c>
      <c r="D15" s="25">
        <f>SUM(D9:D14)</f>
        <v>11593133.15</v>
      </c>
      <c r="E15" s="25">
        <v>16448381.65</v>
      </c>
      <c r="F15" s="83">
        <v>18145850.15</v>
      </c>
      <c r="G15" s="25">
        <v>20711373.95</v>
      </c>
      <c r="H15" s="25">
        <v>27216189.55</v>
      </c>
      <c r="I15" s="26">
        <v>27628752.65</v>
      </c>
      <c r="J15" s="25">
        <v>19936576.2</v>
      </c>
      <c r="K15" s="25">
        <v>23843973.3</v>
      </c>
      <c r="L15" s="25">
        <v>10827313.1</v>
      </c>
      <c r="M15" s="25">
        <v>14091366.2</v>
      </c>
      <c r="N15" s="20">
        <f t="shared" si="0"/>
        <v>222949867.99999997</v>
      </c>
      <c r="O15" s="7"/>
      <c r="P15" s="22"/>
      <c r="Q15" s="22"/>
    </row>
    <row r="16" spans="1:82" s="4" customFormat="1" ht="13.5" customHeight="1">
      <c r="A16" s="21"/>
      <c r="B16" s="21"/>
      <c r="C16" s="21"/>
      <c r="D16" s="21"/>
      <c r="E16" s="21"/>
      <c r="F16" s="21"/>
      <c r="G16" s="21"/>
      <c r="H16" s="21"/>
      <c r="I16" s="27"/>
      <c r="J16" s="21"/>
      <c r="K16" s="21"/>
      <c r="L16" s="28"/>
      <c r="M16" s="21"/>
      <c r="N16" s="29"/>
      <c r="O16" s="30"/>
      <c r="P16" s="30"/>
      <c r="Q16" s="3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17" s="4" customFormat="1" ht="13.5" customHeight="1">
      <c r="A17" s="31">
        <v>2020</v>
      </c>
      <c r="B17" s="32" t="s">
        <v>21</v>
      </c>
      <c r="C17" s="32" t="s">
        <v>22</v>
      </c>
      <c r="D17" s="32">
        <v>43891</v>
      </c>
      <c r="E17" s="32" t="s">
        <v>23</v>
      </c>
      <c r="F17" s="32">
        <v>43952</v>
      </c>
      <c r="G17" s="32">
        <v>43983</v>
      </c>
      <c r="H17" s="32" t="s">
        <v>24</v>
      </c>
      <c r="I17" s="32" t="s">
        <v>25</v>
      </c>
      <c r="J17" s="32" t="s">
        <v>26</v>
      </c>
      <c r="K17" s="32" t="s">
        <v>27</v>
      </c>
      <c r="L17" s="33" t="s">
        <v>28</v>
      </c>
      <c r="M17" s="32" t="s">
        <v>29</v>
      </c>
      <c r="N17" s="34" t="s">
        <v>30</v>
      </c>
      <c r="O17" s="13"/>
      <c r="P17" s="13"/>
      <c r="Q17" s="6"/>
    </row>
    <row r="18" spans="1:17" ht="14.25" customHeight="1">
      <c r="A18" s="14" t="s">
        <v>14</v>
      </c>
      <c r="B18" s="17">
        <v>14025160.7</v>
      </c>
      <c r="C18" s="15">
        <v>20882614.6</v>
      </c>
      <c r="D18" s="16">
        <v>10471817.9</v>
      </c>
      <c r="E18" s="15"/>
      <c r="F18" s="16"/>
      <c r="G18" s="15"/>
      <c r="H18" s="15"/>
      <c r="I18" s="17"/>
      <c r="J18" s="15"/>
      <c r="K18" s="18"/>
      <c r="L18" s="19"/>
      <c r="M18" s="15"/>
      <c r="N18" s="20">
        <f aca="true" t="shared" si="1" ref="N18:N24">SUM(B18:M18)</f>
        <v>45379593.199999996</v>
      </c>
      <c r="O18" s="21"/>
      <c r="P18" s="22"/>
      <c r="Q18" s="22"/>
    </row>
    <row r="19" spans="1:17" ht="14.25" customHeight="1">
      <c r="A19" s="14" t="s">
        <v>15</v>
      </c>
      <c r="B19" s="17">
        <v>666801.05</v>
      </c>
      <c r="C19" s="15">
        <v>947159.3</v>
      </c>
      <c r="D19" s="16">
        <v>671459.15</v>
      </c>
      <c r="E19" s="15"/>
      <c r="F19" s="16"/>
      <c r="G19" s="15"/>
      <c r="H19" s="15"/>
      <c r="I19" s="17"/>
      <c r="J19" s="15"/>
      <c r="K19" s="18"/>
      <c r="L19" s="19"/>
      <c r="M19" s="15"/>
      <c r="N19" s="20">
        <f t="shared" si="1"/>
        <v>2285419.5</v>
      </c>
      <c r="O19" s="21"/>
      <c r="P19" s="22"/>
      <c r="Q19" s="22"/>
    </row>
    <row r="20" spans="1:17" ht="14.25" customHeight="1">
      <c r="A20" s="14" t="s">
        <v>16</v>
      </c>
      <c r="B20" s="17">
        <v>57190</v>
      </c>
      <c r="C20" s="15">
        <v>74124.5</v>
      </c>
      <c r="D20" s="16">
        <v>85750.5</v>
      </c>
      <c r="E20" s="15"/>
      <c r="F20" s="16"/>
      <c r="G20" s="15"/>
      <c r="H20" s="15"/>
      <c r="I20" s="17"/>
      <c r="J20" s="15"/>
      <c r="K20" s="18"/>
      <c r="L20" s="19"/>
      <c r="M20" s="15"/>
      <c r="N20" s="20">
        <f t="shared" si="1"/>
        <v>217065</v>
      </c>
      <c r="O20" s="21"/>
      <c r="P20" s="22"/>
      <c r="Q20" s="22"/>
    </row>
    <row r="21" spans="1:17" ht="14.25" customHeight="1">
      <c r="A21" s="14" t="s">
        <v>17</v>
      </c>
      <c r="B21" s="17">
        <v>379805.2</v>
      </c>
      <c r="C21" s="15">
        <v>420561.5</v>
      </c>
      <c r="D21" s="16">
        <v>354541.65</v>
      </c>
      <c r="E21" s="15"/>
      <c r="F21" s="16"/>
      <c r="G21" s="15"/>
      <c r="H21" s="15"/>
      <c r="I21" s="17"/>
      <c r="J21" s="18"/>
      <c r="K21" s="23"/>
      <c r="L21" s="19"/>
      <c r="M21" s="15"/>
      <c r="N21" s="20">
        <f t="shared" si="1"/>
        <v>1154908.35</v>
      </c>
      <c r="O21" s="21"/>
      <c r="P21" s="22"/>
      <c r="Q21" s="22"/>
    </row>
    <row r="22" spans="1:17" ht="14.25" customHeight="1">
      <c r="A22" s="14" t="s">
        <v>18</v>
      </c>
      <c r="B22" s="17">
        <v>28221</v>
      </c>
      <c r="C22" s="15">
        <v>20838</v>
      </c>
      <c r="D22" s="16">
        <v>19211.5</v>
      </c>
      <c r="E22" s="15"/>
      <c r="F22" s="16"/>
      <c r="G22" s="15"/>
      <c r="H22" s="15"/>
      <c r="I22" s="17"/>
      <c r="J22" s="18"/>
      <c r="K22" s="23"/>
      <c r="L22" s="19"/>
      <c r="M22" s="15"/>
      <c r="N22" s="20">
        <f t="shared" si="1"/>
        <v>68270.5</v>
      </c>
      <c r="O22" s="21"/>
      <c r="P22" s="22"/>
      <c r="Q22" s="22"/>
    </row>
    <row r="23" spans="1:17" ht="14.25" customHeight="1">
      <c r="A23" s="14" t="s">
        <v>19</v>
      </c>
      <c r="B23" s="17">
        <v>300</v>
      </c>
      <c r="C23" s="15">
        <v>180</v>
      </c>
      <c r="D23" s="16">
        <v>180</v>
      </c>
      <c r="E23" s="15"/>
      <c r="F23" s="16"/>
      <c r="G23" s="15"/>
      <c r="H23" s="15"/>
      <c r="I23" s="17"/>
      <c r="J23" s="15"/>
      <c r="K23" s="18"/>
      <c r="L23" s="19"/>
      <c r="M23" s="15"/>
      <c r="N23" s="20">
        <f t="shared" si="1"/>
        <v>660</v>
      </c>
      <c r="O23" s="21"/>
      <c r="P23" s="22"/>
      <c r="Q23" s="22"/>
    </row>
    <row r="24" spans="1:17" s="4" customFormat="1" ht="13.5" customHeight="1">
      <c r="A24" s="24" t="s">
        <v>20</v>
      </c>
      <c r="B24" s="25">
        <f>SUM(B18:B23)</f>
        <v>15157477.95</v>
      </c>
      <c r="C24" s="25">
        <v>22345477.9</v>
      </c>
      <c r="D24" s="25">
        <v>11602960.7</v>
      </c>
      <c r="E24" s="25">
        <f>SUM(E18:E23)</f>
        <v>0</v>
      </c>
      <c r="F24" s="25">
        <f>SUM(F18:F23)</f>
        <v>0</v>
      </c>
      <c r="G24" s="25">
        <f>SUM(G18:G23)</f>
        <v>0</v>
      </c>
      <c r="H24" s="25">
        <f>SUM(H18:H23)</f>
        <v>0</v>
      </c>
      <c r="I24" s="25">
        <f>SUM(I18:I23)</f>
        <v>0</v>
      </c>
      <c r="J24" s="25">
        <f>SUM(J18:J23)</f>
        <v>0</v>
      </c>
      <c r="K24" s="25">
        <f>SUM(K18:K23)</f>
        <v>0</v>
      </c>
      <c r="L24" s="25">
        <f>SUM(L18:L23)</f>
        <v>0</v>
      </c>
      <c r="M24" s="25">
        <f>SUM(M18:M23)</f>
        <v>0</v>
      </c>
      <c r="N24" s="20">
        <f t="shared" si="1"/>
        <v>49105916.55</v>
      </c>
      <c r="O24" s="7"/>
      <c r="P24" s="22"/>
      <c r="Q24" s="22"/>
    </row>
    <row r="25" spans="1:15" s="6" customFormat="1" ht="13.5" customHeight="1">
      <c r="A25" s="7"/>
      <c r="B25" s="7"/>
      <c r="C25" s="7"/>
      <c r="D25" s="7"/>
      <c r="E25" s="7"/>
      <c r="F25" s="7"/>
      <c r="G25" s="7"/>
      <c r="H25" s="7"/>
      <c r="I25" s="35"/>
      <c r="J25" s="7"/>
      <c r="K25" s="7"/>
      <c r="L25" s="36"/>
      <c r="M25" s="7"/>
      <c r="N25" s="7"/>
      <c r="O25" s="30"/>
    </row>
    <row r="26" spans="1:17" s="4" customFormat="1" ht="13.5" customHeight="1">
      <c r="A26" s="37" t="s">
        <v>31</v>
      </c>
      <c r="B26" s="38" t="s">
        <v>21</v>
      </c>
      <c r="C26" s="38" t="s">
        <v>22</v>
      </c>
      <c r="D26" s="38">
        <v>43891</v>
      </c>
      <c r="E26" s="38" t="s">
        <v>23</v>
      </c>
      <c r="F26" s="38">
        <v>43952</v>
      </c>
      <c r="G26" s="38">
        <v>43983</v>
      </c>
      <c r="H26" s="38" t="s">
        <v>24</v>
      </c>
      <c r="I26" s="38" t="s">
        <v>25</v>
      </c>
      <c r="J26" s="38" t="s">
        <v>26</v>
      </c>
      <c r="K26" s="38" t="s">
        <v>27</v>
      </c>
      <c r="L26" s="39" t="s">
        <v>28</v>
      </c>
      <c r="M26" s="38" t="s">
        <v>29</v>
      </c>
      <c r="N26" s="40" t="s">
        <v>30</v>
      </c>
      <c r="O26" s="6"/>
      <c r="P26" s="6"/>
      <c r="Q26" s="6"/>
    </row>
    <row r="27" spans="1:17" s="4" customFormat="1" ht="13.5" customHeight="1">
      <c r="A27" s="14" t="s">
        <v>14</v>
      </c>
      <c r="B27" s="41">
        <f aca="true" t="shared" si="2" ref="B27:B33">(B18-B9)/B9</f>
        <v>0.05975525306537014</v>
      </c>
      <c r="C27" s="41">
        <f aca="true" t="shared" si="3" ref="C27:C33">((C18+B18)-(C9+B9))/(C9+B9)</f>
        <v>0.14182528560698823</v>
      </c>
      <c r="D27" s="41">
        <f aca="true" t="shared" si="4" ref="D27:D33">(SUM(B18:D18)-SUM(B9:D9))/SUM(B9:D9)</f>
        <v>0.10276894593473432</v>
      </c>
      <c r="E27" s="41">
        <f aca="true" t="shared" si="5" ref="E27:E33">(SUM(B18:E18)-SUM(B9:E9))/SUM(B9:E9)</f>
        <v>-0.1954559569167306</v>
      </c>
      <c r="F27" s="41">
        <f aca="true" t="shared" si="6" ref="F27:F33">(SUM(B18:F18)-SUM(B9:F9))/SUM(B9:F9)</f>
        <v>-0.3789349043506905</v>
      </c>
      <c r="G27" s="41">
        <f aca="true" t="shared" si="7" ref="G27:G33">(SUM(B18:G18)-SUM(B9:G9))/SUM(B9:G9)</f>
        <v>-0.5080184074969257</v>
      </c>
      <c r="H27" s="41">
        <f aca="true" t="shared" si="8" ref="H27:H33">(SUM(B18:H18)-SUM(B9:H9))/SUM(B9:H9)</f>
        <v>-0.6137431234583809</v>
      </c>
      <c r="I27" s="42">
        <f aca="true" t="shared" si="9" ref="I27:I33">(SUM(B18:I18)-SUM(B9:I9))/SUM(B9:I9)</f>
        <v>-0.6834849746606109</v>
      </c>
      <c r="J27" s="41">
        <f aca="true" t="shared" si="10" ref="J27:J33">(SUM(B18:J18)-SUM(B9:J9))/SUM(B9:J9)</f>
        <v>-0.7194769605617259</v>
      </c>
      <c r="K27" s="41">
        <f aca="true" t="shared" si="11" ref="K27:K33">(SUM(B18:K18)-SUM(B9:K9))/SUM(B9:K9)</f>
        <v>-0.7536980759389345</v>
      </c>
      <c r="L27" s="43">
        <f aca="true" t="shared" si="12" ref="L27:L33">(SUM(B18:L18)-SUM(B9:L9))/SUM(B9:L9)</f>
        <v>-0.7661340896487246</v>
      </c>
      <c r="M27" s="41">
        <f aca="true" t="shared" si="13" ref="M27:M33">(SUM(B18:M18)-SUM(B9:M9))/SUM(B9:M9)</f>
        <v>-0.7806798824185505</v>
      </c>
      <c r="N27" s="44">
        <f aca="true" t="shared" si="14" ref="N27:N33">(N18-N9)/N9</f>
        <v>-0.7806798824185505</v>
      </c>
      <c r="O27" s="30"/>
      <c r="P27" s="6"/>
      <c r="Q27" s="6"/>
    </row>
    <row r="28" spans="1:17" s="4" customFormat="1" ht="13.5" customHeight="1">
      <c r="A28" s="14" t="s">
        <v>15</v>
      </c>
      <c r="B28" s="41">
        <f t="shared" si="2"/>
        <v>0.23807794828451848</v>
      </c>
      <c r="C28" s="41">
        <f t="shared" si="3"/>
        <v>0.34484171994816326</v>
      </c>
      <c r="D28" s="41">
        <f t="shared" si="4"/>
        <v>0.26518136173573165</v>
      </c>
      <c r="E28" s="41">
        <f t="shared" si="5"/>
        <v>-0.09884713628038512</v>
      </c>
      <c r="F28" s="41">
        <f t="shared" si="6"/>
        <v>-0.34339170285358006</v>
      </c>
      <c r="G28" s="41">
        <f t="shared" si="7"/>
        <v>-0.4807268757436981</v>
      </c>
      <c r="H28" s="41">
        <f t="shared" si="8"/>
        <v>-0.5836305949104494</v>
      </c>
      <c r="I28" s="42">
        <f t="shared" si="9"/>
        <v>-0.6484551536301629</v>
      </c>
      <c r="J28" s="41">
        <f t="shared" si="10"/>
        <v>-0.6965535178818527</v>
      </c>
      <c r="K28" s="41">
        <f t="shared" si="11"/>
        <v>-0.726415007211891</v>
      </c>
      <c r="L28" s="43">
        <f t="shared" si="12"/>
        <v>-0.7434670281250578</v>
      </c>
      <c r="M28" s="41">
        <f t="shared" si="13"/>
        <v>-0.7617076761817</v>
      </c>
      <c r="N28" s="44">
        <f t="shared" si="14"/>
        <v>-0.7617076761817</v>
      </c>
      <c r="O28" s="30"/>
      <c r="P28" s="45"/>
      <c r="Q28" s="46"/>
    </row>
    <row r="29" spans="1:17" s="4" customFormat="1" ht="13.5" customHeight="1">
      <c r="A29" s="14" t="s">
        <v>16</v>
      </c>
      <c r="B29" s="41">
        <f t="shared" si="2"/>
        <v>0.42335380384397614</v>
      </c>
      <c r="C29" s="41">
        <f t="shared" si="3"/>
        <v>0.515323211138069</v>
      </c>
      <c r="D29" s="41">
        <f t="shared" si="4"/>
        <v>0.8027643799039506</v>
      </c>
      <c r="E29" s="41">
        <f t="shared" si="5"/>
        <v>0.294096780780369</v>
      </c>
      <c r="F29" s="41">
        <f t="shared" si="6"/>
        <v>-0.03507689845669648</v>
      </c>
      <c r="G29" s="41">
        <f t="shared" si="7"/>
        <v>-0.28592752689922996</v>
      </c>
      <c r="H29" s="41">
        <f t="shared" si="8"/>
        <v>-0.46697230866321937</v>
      </c>
      <c r="I29" s="42">
        <f t="shared" si="9"/>
        <v>-0.564192795975311</v>
      </c>
      <c r="J29" s="41">
        <f t="shared" si="10"/>
        <v>-0.6139692397160056</v>
      </c>
      <c r="K29" s="41">
        <f t="shared" si="11"/>
        <v>-0.6534225649348705</v>
      </c>
      <c r="L29" s="43">
        <f t="shared" si="12"/>
        <v>-0.6773499485512409</v>
      </c>
      <c r="M29" s="41">
        <f t="shared" si="13"/>
        <v>-0.7089102119457917</v>
      </c>
      <c r="N29" s="44">
        <f t="shared" si="14"/>
        <v>-0.7089102119457917</v>
      </c>
      <c r="O29" s="30"/>
      <c r="P29" s="45"/>
      <c r="Q29" s="46"/>
    </row>
    <row r="30" spans="1:17" s="4" customFormat="1" ht="13.5" customHeight="1">
      <c r="A30" s="14" t="s">
        <v>17</v>
      </c>
      <c r="B30" s="41">
        <f t="shared" si="2"/>
        <v>0.25451468815761613</v>
      </c>
      <c r="C30" s="41">
        <f t="shared" si="3"/>
        <v>0.31716469983391554</v>
      </c>
      <c r="D30" s="41">
        <f t="shared" si="4"/>
        <v>0.19911697494119057</v>
      </c>
      <c r="E30" s="41">
        <f t="shared" si="5"/>
        <v>-0.14881849210700507</v>
      </c>
      <c r="F30" s="41">
        <f t="shared" si="6"/>
        <v>-0.3646860525777489</v>
      </c>
      <c r="G30" s="41">
        <f t="shared" si="7"/>
        <v>-0.5067087382824952</v>
      </c>
      <c r="H30" s="41">
        <f t="shared" si="8"/>
        <v>-0.6261791645347612</v>
      </c>
      <c r="I30" s="42">
        <f t="shared" si="9"/>
        <v>-0.6885617617013395</v>
      </c>
      <c r="J30" s="41">
        <f t="shared" si="10"/>
        <v>-0.7208270652927932</v>
      </c>
      <c r="K30" s="41">
        <f t="shared" si="11"/>
        <v>-0.7486897044885165</v>
      </c>
      <c r="L30" s="43">
        <f t="shared" si="12"/>
        <v>-0.7691587899510784</v>
      </c>
      <c r="M30" s="41">
        <f t="shared" si="13"/>
        <v>-0.7880120166159639</v>
      </c>
      <c r="N30" s="44">
        <f t="shared" si="14"/>
        <v>-0.7880120166159639</v>
      </c>
      <c r="O30" s="30"/>
      <c r="P30" s="45"/>
      <c r="Q30" s="46"/>
    </row>
    <row r="31" spans="1:17" s="4" customFormat="1" ht="13.5" customHeight="1">
      <c r="A31" s="14" t="s">
        <v>18</v>
      </c>
      <c r="B31" s="41">
        <f t="shared" si="2"/>
        <v>0.33369565217391306</v>
      </c>
      <c r="C31" s="41">
        <f t="shared" si="3"/>
        <v>0.22098058735689396</v>
      </c>
      <c r="D31" s="41">
        <f t="shared" si="4"/>
        <v>0.16165560660200784</v>
      </c>
      <c r="E31" s="41">
        <f t="shared" si="5"/>
        <v>-0.1758552838069485</v>
      </c>
      <c r="F31" s="41">
        <f t="shared" si="6"/>
        <v>-0.33125832614998824</v>
      </c>
      <c r="G31" s="41">
        <f t="shared" si="7"/>
        <v>-0.42622117259463455</v>
      </c>
      <c r="H31" s="41">
        <f t="shared" si="8"/>
        <v>-0.5405630030418046</v>
      </c>
      <c r="I31" s="42">
        <f t="shared" si="9"/>
        <v>-0.5944776420832542</v>
      </c>
      <c r="J31" s="41">
        <f t="shared" si="10"/>
        <v>-0.6335964921696382</v>
      </c>
      <c r="K31" s="41">
        <f t="shared" si="11"/>
        <v>-0.6739428413139621</v>
      </c>
      <c r="L31" s="43">
        <f t="shared" si="12"/>
        <v>-0.7033084752244617</v>
      </c>
      <c r="M31" s="41">
        <f t="shared" si="13"/>
        <v>-0.7293881450123275</v>
      </c>
      <c r="N31" s="44">
        <f t="shared" si="14"/>
        <v>-0.7293881450123275</v>
      </c>
      <c r="O31" s="30"/>
      <c r="P31" s="45"/>
      <c r="Q31" s="46"/>
    </row>
    <row r="32" spans="1:17" s="4" customFormat="1" ht="13.5" customHeight="1">
      <c r="A32" s="14" t="s">
        <v>19</v>
      </c>
      <c r="B32" s="41">
        <f t="shared" si="2"/>
        <v>0.17647058823529413</v>
      </c>
      <c r="C32" s="41">
        <f t="shared" si="3"/>
        <v>0.0457516339869281</v>
      </c>
      <c r="D32" s="41">
        <f t="shared" si="4"/>
        <v>-0.16981132075471697</v>
      </c>
      <c r="E32" s="41">
        <f t="shared" si="5"/>
        <v>-0.2244418331374853</v>
      </c>
      <c r="F32" s="41">
        <f t="shared" si="6"/>
        <v>-0.5322466335931963</v>
      </c>
      <c r="G32" s="41">
        <f t="shared" si="7"/>
        <v>-0.6553524804177546</v>
      </c>
      <c r="H32" s="41">
        <f t="shared" si="8"/>
        <v>-0.6914446002805049</v>
      </c>
      <c r="I32" s="42">
        <f t="shared" si="9"/>
        <v>-0.6993166287015945</v>
      </c>
      <c r="J32" s="41">
        <f t="shared" si="10"/>
        <v>-0.720694033008887</v>
      </c>
      <c r="K32" s="41">
        <f t="shared" si="11"/>
        <v>-0.7448782373405489</v>
      </c>
      <c r="L32" s="43">
        <f t="shared" si="12"/>
        <v>-0.7506611258027956</v>
      </c>
      <c r="M32" s="41">
        <f t="shared" si="13"/>
        <v>-0.7614745211420311</v>
      </c>
      <c r="N32" s="44">
        <f t="shared" si="14"/>
        <v>-0.7614745211420311</v>
      </c>
      <c r="O32" s="30"/>
      <c r="P32" s="21"/>
      <c r="Q32" s="46"/>
    </row>
    <row r="33" spans="1:17" s="4" customFormat="1" ht="13.5" customHeight="1">
      <c r="A33" s="24" t="s">
        <v>20</v>
      </c>
      <c r="B33" s="41">
        <f t="shared" si="2"/>
        <v>0.07216499683784254</v>
      </c>
      <c r="C33" s="41">
        <f t="shared" si="3"/>
        <v>0.1536901033505192</v>
      </c>
      <c r="D33" s="41">
        <f t="shared" si="4"/>
        <v>0.11351054290618949</v>
      </c>
      <c r="E33" s="41">
        <f t="shared" si="5"/>
        <v>-0.1889817496949622</v>
      </c>
      <c r="F33" s="41">
        <f t="shared" si="6"/>
        <v>-0.3759916262473015</v>
      </c>
      <c r="G33" s="41">
        <f t="shared" si="7"/>
        <v>-0.5060050074393624</v>
      </c>
      <c r="H33" s="41">
        <f t="shared" si="8"/>
        <v>-0.6121846081434805</v>
      </c>
      <c r="I33" s="42">
        <f t="shared" si="9"/>
        <v>-0.6816485377001925</v>
      </c>
      <c r="J33" s="41">
        <f t="shared" si="10"/>
        <v>-0.7180854149529047</v>
      </c>
      <c r="K33" s="41">
        <f t="shared" si="11"/>
        <v>-0.7520293804609172</v>
      </c>
      <c r="L33" s="43">
        <f t="shared" si="12"/>
        <v>-0.7648842822925966</v>
      </c>
      <c r="M33" s="41">
        <f t="shared" si="13"/>
        <v>-0.7797445811898844</v>
      </c>
      <c r="N33" s="44">
        <f t="shared" si="14"/>
        <v>-0.7797445811898844</v>
      </c>
      <c r="O33" s="6"/>
      <c r="P33" s="21"/>
      <c r="Q33" s="46"/>
    </row>
    <row r="34" spans="1:17" s="4" customFormat="1" ht="13.5" customHeight="1">
      <c r="A34" s="7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36"/>
      <c r="M34" s="7"/>
      <c r="N34" s="35"/>
      <c r="O34" s="7"/>
      <c r="P34" s="21"/>
      <c r="Q34" s="46"/>
    </row>
    <row r="35" spans="1:17" s="4" customFormat="1" ht="13.5" customHeight="1">
      <c r="A35" s="37" t="s">
        <v>32</v>
      </c>
      <c r="B35" s="38" t="s">
        <v>21</v>
      </c>
      <c r="C35" s="38" t="s">
        <v>22</v>
      </c>
      <c r="D35" s="38">
        <v>43891</v>
      </c>
      <c r="E35" s="38" t="s">
        <v>23</v>
      </c>
      <c r="F35" s="38">
        <v>43952</v>
      </c>
      <c r="G35" s="38">
        <v>43983</v>
      </c>
      <c r="H35" s="38" t="s">
        <v>24</v>
      </c>
      <c r="I35" s="38" t="s">
        <v>25</v>
      </c>
      <c r="J35" s="38" t="s">
        <v>26</v>
      </c>
      <c r="K35" s="38" t="s">
        <v>27</v>
      </c>
      <c r="L35" s="39" t="s">
        <v>28</v>
      </c>
      <c r="M35" s="38" t="s">
        <v>29</v>
      </c>
      <c r="N35" s="40" t="s">
        <v>30</v>
      </c>
      <c r="O35" s="6"/>
      <c r="P35" s="7"/>
      <c r="Q35" s="46"/>
    </row>
    <row r="36" spans="1:14" s="4" customFormat="1" ht="13.5" customHeight="1">
      <c r="A36" s="14" t="s">
        <v>14</v>
      </c>
      <c r="B36" s="41">
        <f aca="true" t="shared" si="15" ref="B36:B42">(B18-B9)/B9</f>
        <v>0.05975525306537014</v>
      </c>
      <c r="C36" s="41">
        <f aca="true" t="shared" si="16" ref="C36:C42">(C18-C9)/C9</f>
        <v>0.20447206241734062</v>
      </c>
      <c r="D36" s="41">
        <f aca="true" t="shared" si="17" ref="D36:D42">(D18-D9)/D9</f>
        <v>-0.010102059571793255</v>
      </c>
      <c r="E36" s="41">
        <f aca="true" t="shared" si="18" ref="E36:E42">(E18-E9)/E9</f>
        <v>-1</v>
      </c>
      <c r="F36" s="41">
        <f aca="true" t="shared" si="19" ref="F36:F42">(F18-F9)/F9</f>
        <v>-1</v>
      </c>
      <c r="G36" s="41">
        <f aca="true" t="shared" si="20" ref="G36:G42">(G18-G9)/G9</f>
        <v>-1</v>
      </c>
      <c r="H36" s="41">
        <f aca="true" t="shared" si="21" ref="H36:H42">(H18-H9)/H9</f>
        <v>-1</v>
      </c>
      <c r="I36" s="42">
        <f aca="true" t="shared" si="22" ref="I36:I42">(I18-I9)/I9</f>
        <v>-1</v>
      </c>
      <c r="J36" s="41">
        <f aca="true" t="shared" si="23" ref="J36:J42">(J18-J9)/J9</f>
        <v>-1</v>
      </c>
      <c r="K36" s="41">
        <f aca="true" t="shared" si="24" ref="K36:K42">(K18-K9)/K9</f>
        <v>-1</v>
      </c>
      <c r="L36" s="43">
        <f aca="true" t="shared" si="25" ref="L36:L42">(L18-L9)/L9</f>
        <v>-1</v>
      </c>
      <c r="M36" s="41">
        <f aca="true" t="shared" si="26" ref="M36:M42">(M18-M9)/M9</f>
        <v>-1</v>
      </c>
      <c r="N36" s="44"/>
    </row>
    <row r="37" spans="1:17" s="4" customFormat="1" ht="13.5" customHeight="1">
      <c r="A37" s="14" t="s">
        <v>15</v>
      </c>
      <c r="B37" s="41">
        <f t="shared" si="15"/>
        <v>0.23807794828451848</v>
      </c>
      <c r="C37" s="41">
        <f t="shared" si="16"/>
        <v>0.4317617616565978</v>
      </c>
      <c r="D37" s="41">
        <f t="shared" si="17"/>
        <v>0.10749754653339605</v>
      </c>
      <c r="E37" s="41">
        <f t="shared" si="18"/>
        <v>-1</v>
      </c>
      <c r="F37" s="41">
        <f t="shared" si="19"/>
        <v>-1</v>
      </c>
      <c r="G37" s="41">
        <f t="shared" si="20"/>
        <v>-1</v>
      </c>
      <c r="H37" s="41">
        <f t="shared" si="21"/>
        <v>-1</v>
      </c>
      <c r="I37" s="42">
        <f t="shared" si="22"/>
        <v>-1</v>
      </c>
      <c r="J37" s="41">
        <f t="shared" si="23"/>
        <v>-1</v>
      </c>
      <c r="K37" s="41">
        <f t="shared" si="24"/>
        <v>-1</v>
      </c>
      <c r="L37" s="43">
        <f t="shared" si="25"/>
        <v>-1</v>
      </c>
      <c r="M37" s="41">
        <f t="shared" si="26"/>
        <v>-1</v>
      </c>
      <c r="N37" s="44"/>
      <c r="P37" s="48"/>
      <c r="Q37" s="46"/>
    </row>
    <row r="38" spans="1:17" s="4" customFormat="1" ht="13.5" customHeight="1">
      <c r="A38" s="14" t="s">
        <v>16</v>
      </c>
      <c r="B38" s="41">
        <f t="shared" si="15"/>
        <v>0.42335380384397614</v>
      </c>
      <c r="C38" s="41">
        <f t="shared" si="16"/>
        <v>0.5948298119540427</v>
      </c>
      <c r="D38" s="41">
        <f t="shared" si="17"/>
        <v>1.5408308394322794</v>
      </c>
      <c r="E38" s="41">
        <f t="shared" si="18"/>
        <v>-1</v>
      </c>
      <c r="F38" s="41">
        <f t="shared" si="19"/>
        <v>-1</v>
      </c>
      <c r="G38" s="41">
        <f t="shared" si="20"/>
        <v>-1</v>
      </c>
      <c r="H38" s="41">
        <f t="shared" si="21"/>
        <v>-1</v>
      </c>
      <c r="I38" s="42">
        <f t="shared" si="22"/>
        <v>-1</v>
      </c>
      <c r="J38" s="41">
        <f t="shared" si="23"/>
        <v>-1</v>
      </c>
      <c r="K38" s="41">
        <f t="shared" si="24"/>
        <v>-1</v>
      </c>
      <c r="L38" s="43">
        <f t="shared" si="25"/>
        <v>-1</v>
      </c>
      <c r="M38" s="41">
        <f t="shared" si="26"/>
        <v>-1</v>
      </c>
      <c r="N38" s="44"/>
      <c r="P38" s="48"/>
      <c r="Q38" s="46"/>
    </row>
    <row r="39" spans="1:17" s="4" customFormat="1" ht="13.5" customHeight="1">
      <c r="A39" s="14" t="s">
        <v>17</v>
      </c>
      <c r="B39" s="41">
        <f t="shared" si="15"/>
        <v>0.25451468815761613</v>
      </c>
      <c r="C39" s="41">
        <f t="shared" si="16"/>
        <v>0.3793745279079964</v>
      </c>
      <c r="D39" s="41">
        <f t="shared" si="17"/>
        <v>-0.0026642193318353303</v>
      </c>
      <c r="E39" s="41">
        <f t="shared" si="18"/>
        <v>-1</v>
      </c>
      <c r="F39" s="41">
        <f t="shared" si="19"/>
        <v>-1</v>
      </c>
      <c r="G39" s="41">
        <f t="shared" si="20"/>
        <v>-1</v>
      </c>
      <c r="H39" s="41">
        <f t="shared" si="21"/>
        <v>-1</v>
      </c>
      <c r="I39" s="42">
        <f t="shared" si="22"/>
        <v>-1</v>
      </c>
      <c r="J39" s="41">
        <f t="shared" si="23"/>
        <v>-1</v>
      </c>
      <c r="K39" s="41">
        <f t="shared" si="24"/>
        <v>-1</v>
      </c>
      <c r="L39" s="43">
        <f t="shared" si="25"/>
        <v>-1</v>
      </c>
      <c r="M39" s="41">
        <f t="shared" si="26"/>
        <v>-1</v>
      </c>
      <c r="N39" s="44"/>
      <c r="O39" s="49"/>
      <c r="P39" s="45"/>
      <c r="Q39" s="46"/>
    </row>
    <row r="40" spans="1:17" s="4" customFormat="1" ht="13.5" customHeight="1">
      <c r="A40" s="14" t="s">
        <v>18</v>
      </c>
      <c r="B40" s="41">
        <f t="shared" si="15"/>
        <v>0.33369565217391306</v>
      </c>
      <c r="C40" s="41">
        <f t="shared" si="16"/>
        <v>0.09558359621451104</v>
      </c>
      <c r="D40" s="41">
        <f t="shared" si="17"/>
        <v>0.03343195266272189</v>
      </c>
      <c r="E40" s="41">
        <f t="shared" si="18"/>
        <v>-1</v>
      </c>
      <c r="F40" s="41">
        <f t="shared" si="19"/>
        <v>-1</v>
      </c>
      <c r="G40" s="41">
        <f t="shared" si="20"/>
        <v>-1</v>
      </c>
      <c r="H40" s="41">
        <f t="shared" si="21"/>
        <v>-1</v>
      </c>
      <c r="I40" s="42">
        <f t="shared" si="22"/>
        <v>-1</v>
      </c>
      <c r="J40" s="41">
        <f t="shared" si="23"/>
        <v>-1</v>
      </c>
      <c r="K40" s="41">
        <f t="shared" si="24"/>
        <v>-1</v>
      </c>
      <c r="L40" s="43">
        <f t="shared" si="25"/>
        <v>-1</v>
      </c>
      <c r="M40" s="41">
        <f t="shared" si="26"/>
        <v>-1</v>
      </c>
      <c r="N40" s="44"/>
      <c r="O40" s="49"/>
      <c r="P40" s="45"/>
      <c r="Q40" s="46"/>
    </row>
    <row r="41" spans="1:17" s="4" customFormat="1" ht="13.5" customHeight="1">
      <c r="A41" s="14" t="s">
        <v>19</v>
      </c>
      <c r="B41" s="41">
        <f t="shared" si="15"/>
        <v>0.17647058823529413</v>
      </c>
      <c r="C41" s="41">
        <f t="shared" si="16"/>
        <v>-0.11764705882352941</v>
      </c>
      <c r="D41" s="41">
        <f t="shared" si="17"/>
        <v>-0.4642857142857143</v>
      </c>
      <c r="E41" s="41">
        <f t="shared" si="18"/>
        <v>-1</v>
      </c>
      <c r="F41" s="41">
        <f t="shared" si="19"/>
        <v>-1</v>
      </c>
      <c r="G41" s="41">
        <f t="shared" si="20"/>
        <v>-1</v>
      </c>
      <c r="H41" s="41">
        <f t="shared" si="21"/>
        <v>-1</v>
      </c>
      <c r="I41" s="42">
        <f t="shared" si="22"/>
        <v>-1</v>
      </c>
      <c r="J41" s="41">
        <f t="shared" si="23"/>
        <v>-1</v>
      </c>
      <c r="K41" s="41">
        <f t="shared" si="24"/>
        <v>-1</v>
      </c>
      <c r="L41" s="43">
        <f t="shared" si="25"/>
        <v>-1</v>
      </c>
      <c r="M41" s="41">
        <f t="shared" si="26"/>
        <v>-1</v>
      </c>
      <c r="N41" s="44"/>
      <c r="P41" s="45"/>
      <c r="Q41" s="46"/>
    </row>
    <row r="42" spans="1:17" s="4" customFormat="1" ht="13.5" customHeight="1">
      <c r="A42" s="24" t="s">
        <v>20</v>
      </c>
      <c r="B42" s="41">
        <f t="shared" si="15"/>
        <v>0.07216499683784254</v>
      </c>
      <c r="C42" s="41">
        <f t="shared" si="16"/>
        <v>0.21643157980137795</v>
      </c>
      <c r="D42" s="41">
        <f t="shared" si="17"/>
        <v>0.0008477044016352803</v>
      </c>
      <c r="E42" s="41">
        <f t="shared" si="18"/>
        <v>-1</v>
      </c>
      <c r="F42" s="41">
        <f t="shared" si="19"/>
        <v>-1</v>
      </c>
      <c r="G42" s="41">
        <f t="shared" si="20"/>
        <v>-1</v>
      </c>
      <c r="H42" s="41">
        <f t="shared" si="21"/>
        <v>-1</v>
      </c>
      <c r="I42" s="42">
        <f t="shared" si="22"/>
        <v>-1</v>
      </c>
      <c r="J42" s="41">
        <f t="shared" si="23"/>
        <v>-1</v>
      </c>
      <c r="K42" s="41">
        <f t="shared" si="24"/>
        <v>-1</v>
      </c>
      <c r="L42" s="43">
        <f t="shared" si="25"/>
        <v>-1</v>
      </c>
      <c r="M42" s="41">
        <f t="shared" si="26"/>
        <v>-1</v>
      </c>
      <c r="N42" s="50"/>
      <c r="P42" s="21"/>
      <c r="Q42" s="46"/>
    </row>
    <row r="43" spans="1:17" s="4" customFormat="1" ht="13.5" customHeight="1">
      <c r="A43" s="7"/>
      <c r="B43" s="46"/>
      <c r="C43" s="46"/>
      <c r="D43" s="46"/>
      <c r="E43" s="46"/>
      <c r="F43" s="46"/>
      <c r="G43" s="46"/>
      <c r="H43" s="46"/>
      <c r="I43" s="47"/>
      <c r="J43" s="46"/>
      <c r="K43" s="46"/>
      <c r="L43" s="36"/>
      <c r="M43" s="7"/>
      <c r="N43" s="7"/>
      <c r="P43" s="21"/>
      <c r="Q43" s="46"/>
    </row>
    <row r="44" spans="1:17" s="4" customFormat="1" ht="13.5" customHeight="1">
      <c r="A44" s="7"/>
      <c r="B44" s="46"/>
      <c r="C44" s="46"/>
      <c r="D44" s="46"/>
      <c r="E44" s="46"/>
      <c r="F44" s="46"/>
      <c r="G44" s="46"/>
      <c r="H44" s="46"/>
      <c r="I44" s="47"/>
      <c r="J44" s="46"/>
      <c r="K44" s="46"/>
      <c r="L44" s="36"/>
      <c r="M44" s="7"/>
      <c r="N44" s="7"/>
      <c r="P44" s="21"/>
      <c r="Q44" s="46"/>
    </row>
    <row r="45" spans="8:17" ht="14.25" customHeight="1">
      <c r="H45" s="51"/>
      <c r="I45" s="52"/>
      <c r="L45" s="53"/>
      <c r="M45" s="30"/>
      <c r="N45" s="54"/>
      <c r="P45" s="21"/>
      <c r="Q45" s="46"/>
    </row>
    <row r="46" spans="1:17" ht="14.25" customHeight="1">
      <c r="A46" s="80" t="s">
        <v>40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P46" s="7"/>
      <c r="Q46" s="46"/>
    </row>
    <row r="47" spans="1:17" ht="14.25" customHeight="1">
      <c r="A47" s="6"/>
      <c r="B47" s="6"/>
      <c r="C47" s="6"/>
      <c r="D47" s="6"/>
      <c r="E47" s="6"/>
      <c r="F47" s="6"/>
      <c r="G47" s="6"/>
      <c r="H47" s="6"/>
      <c r="I47" s="5"/>
      <c r="J47" s="6"/>
      <c r="K47" s="6"/>
      <c r="L47" s="55"/>
      <c r="M47" s="6"/>
      <c r="N47" s="6"/>
      <c r="P47" s="30"/>
      <c r="Q47" s="30"/>
    </row>
    <row r="48" spans="1:17" ht="14.25" customHeight="1">
      <c r="A48" s="8" t="s">
        <v>34</v>
      </c>
      <c r="I48" s="52"/>
      <c r="L48" s="53"/>
      <c r="O48" s="30"/>
      <c r="P48" s="30"/>
      <c r="Q48" s="30"/>
    </row>
    <row r="49" spans="1:17" ht="14.25" customHeight="1">
      <c r="A49" s="9">
        <v>2019</v>
      </c>
      <c r="B49" s="10" t="s">
        <v>4</v>
      </c>
      <c r="C49" s="10" t="s">
        <v>5</v>
      </c>
      <c r="D49" s="10">
        <v>43525</v>
      </c>
      <c r="E49" s="10" t="s">
        <v>6</v>
      </c>
      <c r="F49" s="10">
        <v>43586</v>
      </c>
      <c r="G49" s="10">
        <v>43617</v>
      </c>
      <c r="H49" s="10" t="s">
        <v>7</v>
      </c>
      <c r="I49" s="10" t="s">
        <v>8</v>
      </c>
      <c r="J49" s="10" t="s">
        <v>9</v>
      </c>
      <c r="K49" s="10" t="s">
        <v>10</v>
      </c>
      <c r="L49" s="11" t="s">
        <v>11</v>
      </c>
      <c r="M49" s="10" t="s">
        <v>12</v>
      </c>
      <c r="N49" s="12" t="s">
        <v>13</v>
      </c>
      <c r="O49" s="56"/>
      <c r="P49" s="56"/>
      <c r="Q49" s="30"/>
    </row>
    <row r="50" spans="1:17" ht="14.25" customHeight="1">
      <c r="A50" s="14" t="s">
        <v>14</v>
      </c>
      <c r="B50" s="15">
        <v>42801560</v>
      </c>
      <c r="C50" s="15">
        <v>55826280</v>
      </c>
      <c r="D50" s="16">
        <v>32573820</v>
      </c>
      <c r="E50" s="15">
        <v>47011240</v>
      </c>
      <c r="F50" s="16">
        <v>51175880</v>
      </c>
      <c r="G50" s="15">
        <v>58957080</v>
      </c>
      <c r="H50" s="15">
        <v>77470720</v>
      </c>
      <c r="I50" s="17">
        <v>79454840</v>
      </c>
      <c r="J50" s="15">
        <v>56398160</v>
      </c>
      <c r="K50" s="16">
        <v>68820060</v>
      </c>
      <c r="L50" s="19">
        <v>28294980</v>
      </c>
      <c r="M50" s="15">
        <v>37158440</v>
      </c>
      <c r="N50" s="58">
        <f aca="true" t="shared" si="27" ref="N50:N56">SUM(B50:M50)</f>
        <v>635943060</v>
      </c>
      <c r="O50" s="21"/>
      <c r="P50" s="22"/>
      <c r="Q50" s="22"/>
    </row>
    <row r="51" spans="1:17" ht="14.25" customHeight="1">
      <c r="A51" s="14" t="s">
        <v>15</v>
      </c>
      <c r="B51" s="15">
        <v>2266165</v>
      </c>
      <c r="C51" s="15">
        <v>2793600</v>
      </c>
      <c r="D51" s="16">
        <v>2350775</v>
      </c>
      <c r="E51" s="15">
        <v>2823785</v>
      </c>
      <c r="F51" s="16">
        <v>3655740</v>
      </c>
      <c r="G51" s="15">
        <v>3560850</v>
      </c>
      <c r="H51" s="15">
        <v>4194450</v>
      </c>
      <c r="I51" s="17">
        <v>3902090</v>
      </c>
      <c r="J51" s="15">
        <v>3994725</v>
      </c>
      <c r="K51" s="18">
        <v>3176855</v>
      </c>
      <c r="L51" s="19">
        <v>1998410</v>
      </c>
      <c r="M51" s="15">
        <v>2454720</v>
      </c>
      <c r="N51" s="58">
        <f t="shared" si="27"/>
        <v>37172165</v>
      </c>
      <c r="O51" s="21"/>
      <c r="P51" s="22"/>
      <c r="Q51" s="22"/>
    </row>
    <row r="52" spans="1:17" ht="14.25" customHeight="1">
      <c r="A52" s="14" t="s">
        <v>16</v>
      </c>
      <c r="B52" s="15">
        <v>103039</v>
      </c>
      <c r="C52" s="15">
        <v>108594</v>
      </c>
      <c r="D52" s="16">
        <v>88029</v>
      </c>
      <c r="E52" s="15">
        <v>114632</v>
      </c>
      <c r="F52" s="16">
        <v>129625</v>
      </c>
      <c r="G52" s="15">
        <v>187133</v>
      </c>
      <c r="H52" s="15">
        <v>227367</v>
      </c>
      <c r="I52" s="17">
        <v>180795</v>
      </c>
      <c r="J52" s="15">
        <v>127144</v>
      </c>
      <c r="K52" s="18">
        <v>141647</v>
      </c>
      <c r="L52" s="19">
        <v>89590</v>
      </c>
      <c r="M52" s="15">
        <v>130789</v>
      </c>
      <c r="N52" s="58">
        <f t="shared" si="27"/>
        <v>1628384</v>
      </c>
      <c r="O52" s="21"/>
      <c r="P52" s="22"/>
      <c r="Q52" s="22"/>
    </row>
    <row r="53" spans="1:17" ht="14.25" customHeight="1">
      <c r="A53" s="14" t="s">
        <v>17</v>
      </c>
      <c r="B53" s="15">
        <v>702646</v>
      </c>
      <c r="C53" s="15">
        <v>718831</v>
      </c>
      <c r="D53" s="16">
        <v>759754</v>
      </c>
      <c r="E53" s="15">
        <v>843203</v>
      </c>
      <c r="F53" s="16">
        <v>958506</v>
      </c>
      <c r="G53" s="15">
        <v>1100411</v>
      </c>
      <c r="H53" s="15">
        <v>1577826</v>
      </c>
      <c r="I53" s="17">
        <v>1361311</v>
      </c>
      <c r="J53" s="15">
        <v>888326</v>
      </c>
      <c r="K53" s="16">
        <v>948947</v>
      </c>
      <c r="L53" s="17">
        <v>782813</v>
      </c>
      <c r="M53" s="15">
        <v>888014</v>
      </c>
      <c r="N53" s="58">
        <f t="shared" si="27"/>
        <v>11530588</v>
      </c>
      <c r="O53" s="21"/>
      <c r="P53" s="22"/>
      <c r="Q53" s="22"/>
    </row>
    <row r="54" spans="1:17" ht="14.25" customHeight="1">
      <c r="A54" s="14" t="s">
        <v>18</v>
      </c>
      <c r="B54" s="15">
        <v>211600</v>
      </c>
      <c r="C54" s="15">
        <v>190200</v>
      </c>
      <c r="D54" s="16">
        <v>169000</v>
      </c>
      <c r="E54" s="15">
        <v>218800</v>
      </c>
      <c r="F54" s="16">
        <v>175000</v>
      </c>
      <c r="G54" s="15">
        <v>153600</v>
      </c>
      <c r="H54" s="15">
        <v>269200</v>
      </c>
      <c r="I54" s="17">
        <v>179600</v>
      </c>
      <c r="J54" s="15">
        <v>163400</v>
      </c>
      <c r="K54" s="16">
        <v>209600</v>
      </c>
      <c r="L54" s="17">
        <v>188400</v>
      </c>
      <c r="M54" s="15">
        <v>201600</v>
      </c>
      <c r="N54" s="58">
        <f t="shared" si="27"/>
        <v>2330000</v>
      </c>
      <c r="O54" s="21"/>
      <c r="P54" s="22"/>
      <c r="Q54" s="22"/>
    </row>
    <row r="55" spans="1:17" ht="14.25" customHeight="1">
      <c r="A55" s="14" t="s">
        <v>19</v>
      </c>
      <c r="B55" s="60">
        <v>1000</v>
      </c>
      <c r="C55" s="60">
        <v>800</v>
      </c>
      <c r="D55" s="16">
        <v>1200</v>
      </c>
      <c r="E55" s="60">
        <v>200</v>
      </c>
      <c r="F55" s="16">
        <v>2000</v>
      </c>
      <c r="G55" s="60">
        <v>1800</v>
      </c>
      <c r="H55" s="60">
        <v>800</v>
      </c>
      <c r="I55" s="17">
        <v>200</v>
      </c>
      <c r="J55" s="60">
        <v>600</v>
      </c>
      <c r="K55" s="18">
        <v>800</v>
      </c>
      <c r="L55" s="61">
        <v>200</v>
      </c>
      <c r="M55" s="60">
        <v>400</v>
      </c>
      <c r="N55" s="58">
        <f t="shared" si="27"/>
        <v>10000</v>
      </c>
      <c r="O55" s="21"/>
      <c r="P55" s="22"/>
      <c r="Q55" s="22"/>
    </row>
    <row r="56" spans="1:17" s="65" customFormat="1" ht="13.5" customHeight="1">
      <c r="A56" s="62" t="s">
        <v>20</v>
      </c>
      <c r="B56" s="63">
        <v>46086010</v>
      </c>
      <c r="C56" s="63">
        <v>59638305</v>
      </c>
      <c r="D56" s="83">
        <v>35942578</v>
      </c>
      <c r="E56" s="63">
        <v>51011860</v>
      </c>
      <c r="F56" s="83">
        <v>56096751</v>
      </c>
      <c r="G56" s="63">
        <v>63960874</v>
      </c>
      <c r="H56" s="63">
        <v>83740363</v>
      </c>
      <c r="I56" s="26">
        <v>85078836</v>
      </c>
      <c r="J56" s="63">
        <v>61572355</v>
      </c>
      <c r="K56" s="84">
        <v>73297909</v>
      </c>
      <c r="L56" s="85">
        <v>31354393</v>
      </c>
      <c r="M56" s="63">
        <v>40833963</v>
      </c>
      <c r="N56" s="58">
        <f t="shared" si="27"/>
        <v>688614197</v>
      </c>
      <c r="O56" s="64"/>
      <c r="P56" s="22"/>
      <c r="Q56" s="22"/>
    </row>
    <row r="57" spans="1:17" s="65" customFormat="1" ht="13.5" customHeight="1">
      <c r="A57" s="66"/>
      <c r="B57" s="64"/>
      <c r="C57" s="64"/>
      <c r="D57" s="64"/>
      <c r="E57" s="64"/>
      <c r="F57" s="64"/>
      <c r="G57" s="64"/>
      <c r="H57" s="64"/>
      <c r="I57" s="67"/>
      <c r="J57" s="64"/>
      <c r="K57" s="64"/>
      <c r="L57" s="68"/>
      <c r="M57" s="64"/>
      <c r="N57" s="7"/>
      <c r="O57" s="66"/>
      <c r="P57" s="66"/>
      <c r="Q57" s="66"/>
    </row>
    <row r="58" spans="1:17" s="4" customFormat="1" ht="13.5" customHeight="1">
      <c r="A58" s="31">
        <v>2020</v>
      </c>
      <c r="B58" s="32" t="s">
        <v>21</v>
      </c>
      <c r="C58" s="32" t="s">
        <v>22</v>
      </c>
      <c r="D58" s="32">
        <v>43891</v>
      </c>
      <c r="E58" s="32" t="s">
        <v>23</v>
      </c>
      <c r="F58" s="32">
        <v>43952</v>
      </c>
      <c r="G58" s="32">
        <v>43983</v>
      </c>
      <c r="H58" s="32" t="s">
        <v>24</v>
      </c>
      <c r="I58" s="32" t="s">
        <v>25</v>
      </c>
      <c r="J58" s="32" t="s">
        <v>26</v>
      </c>
      <c r="K58" s="32" t="s">
        <v>27</v>
      </c>
      <c r="L58" s="33" t="s">
        <v>28</v>
      </c>
      <c r="M58" s="32" t="s">
        <v>29</v>
      </c>
      <c r="N58" s="34" t="s">
        <v>30</v>
      </c>
      <c r="P58" s="21"/>
      <c r="Q58" s="46"/>
    </row>
    <row r="59" spans="1:17" ht="14.25" customHeight="1">
      <c r="A59" s="14" t="s">
        <v>14</v>
      </c>
      <c r="B59" s="17">
        <v>40493800</v>
      </c>
      <c r="C59" s="15">
        <v>60169120</v>
      </c>
      <c r="D59" s="16">
        <v>27867160</v>
      </c>
      <c r="E59" s="15"/>
      <c r="F59" s="16"/>
      <c r="G59" s="15"/>
      <c r="H59" s="15"/>
      <c r="I59" s="17"/>
      <c r="J59" s="15"/>
      <c r="K59" s="16"/>
      <c r="L59" s="19"/>
      <c r="M59" s="15"/>
      <c r="N59" s="58">
        <f aca="true" t="shared" si="28" ref="N59:N65">SUM(B59:M59)</f>
        <v>128530080</v>
      </c>
      <c r="O59" s="21"/>
      <c r="P59" s="22"/>
      <c r="Q59" s="6"/>
    </row>
    <row r="60" spans="1:17" ht="14.25" customHeight="1">
      <c r="A60" s="14" t="s">
        <v>15</v>
      </c>
      <c r="B60" s="17">
        <v>2394300</v>
      </c>
      <c r="C60" s="15">
        <v>3411590</v>
      </c>
      <c r="D60" s="16">
        <v>2230065</v>
      </c>
      <c r="E60" s="15"/>
      <c r="F60" s="16"/>
      <c r="G60" s="15"/>
      <c r="H60" s="15"/>
      <c r="I60" s="17"/>
      <c r="J60" s="15"/>
      <c r="K60" s="18"/>
      <c r="L60" s="19"/>
      <c r="M60" s="15"/>
      <c r="N60" s="58">
        <f t="shared" si="28"/>
        <v>8035955</v>
      </c>
      <c r="O60" s="21"/>
      <c r="P60" s="22"/>
      <c r="Q60" s="22"/>
    </row>
    <row r="61" spans="1:17" ht="14.25" customHeight="1">
      <c r="A61" s="14" t="s">
        <v>16</v>
      </c>
      <c r="B61" s="17">
        <v>114881</v>
      </c>
      <c r="C61" s="15">
        <v>152232</v>
      </c>
      <c r="D61" s="16">
        <v>137034</v>
      </c>
      <c r="E61" s="15"/>
      <c r="F61" s="16"/>
      <c r="G61" s="15"/>
      <c r="H61" s="15"/>
      <c r="I61" s="17"/>
      <c r="J61" s="15"/>
      <c r="K61" s="18"/>
      <c r="L61" s="19"/>
      <c r="M61" s="15"/>
      <c r="N61" s="58">
        <f t="shared" si="28"/>
        <v>404147</v>
      </c>
      <c r="O61" s="21"/>
      <c r="P61" s="22"/>
      <c r="Q61" s="22"/>
    </row>
    <row r="62" spans="1:17" ht="14.25" customHeight="1">
      <c r="A62" s="14" t="s">
        <v>17</v>
      </c>
      <c r="B62" s="17">
        <v>783825</v>
      </c>
      <c r="C62" s="15">
        <v>859811</v>
      </c>
      <c r="D62" s="16">
        <v>670679</v>
      </c>
      <c r="E62" s="15"/>
      <c r="F62" s="16"/>
      <c r="G62" s="15"/>
      <c r="H62" s="15"/>
      <c r="I62" s="17"/>
      <c r="J62" s="15"/>
      <c r="K62" s="16"/>
      <c r="L62" s="17"/>
      <c r="M62" s="15"/>
      <c r="N62" s="58">
        <f t="shared" si="28"/>
        <v>2314315</v>
      </c>
      <c r="O62" s="21"/>
      <c r="P62" s="22"/>
      <c r="Q62" s="22"/>
    </row>
    <row r="63" spans="1:17" ht="14.25" customHeight="1">
      <c r="A63" s="14" t="s">
        <v>18</v>
      </c>
      <c r="B63" s="17">
        <v>245400</v>
      </c>
      <c r="C63" s="15">
        <v>181200</v>
      </c>
      <c r="D63" s="16">
        <v>163400</v>
      </c>
      <c r="E63" s="15"/>
      <c r="F63" s="16"/>
      <c r="G63" s="15"/>
      <c r="H63" s="15"/>
      <c r="I63" s="17"/>
      <c r="J63" s="15"/>
      <c r="K63" s="16"/>
      <c r="L63" s="17"/>
      <c r="M63" s="15"/>
      <c r="N63" s="58">
        <f t="shared" si="28"/>
        <v>590000</v>
      </c>
      <c r="O63" s="21"/>
      <c r="P63" s="22"/>
      <c r="Q63" s="22"/>
    </row>
    <row r="64" spans="1:17" ht="14.25" customHeight="1">
      <c r="A64" s="14" t="s">
        <v>19</v>
      </c>
      <c r="B64" s="17">
        <v>1000</v>
      </c>
      <c r="C64" s="60">
        <v>600</v>
      </c>
      <c r="D64" s="16">
        <v>600</v>
      </c>
      <c r="E64" s="60"/>
      <c r="F64" s="16"/>
      <c r="G64" s="60"/>
      <c r="H64" s="60"/>
      <c r="I64" s="17"/>
      <c r="J64" s="60"/>
      <c r="K64" s="18"/>
      <c r="L64" s="61"/>
      <c r="M64" s="60"/>
      <c r="N64" s="58">
        <f t="shared" si="28"/>
        <v>2200</v>
      </c>
      <c r="O64" s="21"/>
      <c r="P64" s="22"/>
      <c r="Q64" s="22"/>
    </row>
    <row r="65" spans="1:17" s="65" customFormat="1" ht="13.5" customHeight="1">
      <c r="A65" s="62" t="s">
        <v>20</v>
      </c>
      <c r="B65" s="26">
        <f>SUM(B59:B64)</f>
        <v>44033206</v>
      </c>
      <c r="C65" s="26">
        <v>64774553</v>
      </c>
      <c r="D65" s="26">
        <v>31068938</v>
      </c>
      <c r="E65" s="26">
        <f>SUM(E59:E64)</f>
        <v>0</v>
      </c>
      <c r="F65" s="26">
        <f>SUM(F59:F64)</f>
        <v>0</v>
      </c>
      <c r="G65" s="26">
        <f>SUM(G59:G64)</f>
        <v>0</v>
      </c>
      <c r="H65" s="26">
        <f>SUM(H59:H64)</f>
        <v>0</v>
      </c>
      <c r="I65" s="26">
        <f>SUM(I59:I64)</f>
        <v>0</v>
      </c>
      <c r="J65" s="26">
        <f>SUM(J59:J64)</f>
        <v>0</v>
      </c>
      <c r="K65" s="26">
        <f>SUM(K59:K64)</f>
        <v>0</v>
      </c>
      <c r="L65" s="26">
        <f>SUM(L59:L64)</f>
        <v>0</v>
      </c>
      <c r="M65" s="26">
        <f>SUM(M59:M64)</f>
        <v>0</v>
      </c>
      <c r="N65" s="58">
        <f t="shared" si="28"/>
        <v>139876697</v>
      </c>
      <c r="O65" s="64"/>
      <c r="P65" s="22"/>
      <c r="Q65" s="22"/>
    </row>
    <row r="66" spans="2:17" s="66" customFormat="1" ht="13.5" customHeight="1">
      <c r="B66" s="64"/>
      <c r="C66" s="64"/>
      <c r="D66" s="64"/>
      <c r="E66" s="64"/>
      <c r="F66" s="64"/>
      <c r="G66" s="64"/>
      <c r="H66" s="64"/>
      <c r="I66" s="67"/>
      <c r="J66" s="64"/>
      <c r="K66" s="64"/>
      <c r="L66" s="68"/>
      <c r="M66" s="64"/>
      <c r="N66" s="7"/>
      <c r="O66" s="64"/>
      <c r="P66" s="22"/>
      <c r="Q66" s="22"/>
    </row>
    <row r="67" spans="1:17" s="4" customFormat="1" ht="13.5" customHeight="1">
      <c r="A67" s="37" t="s">
        <v>31</v>
      </c>
      <c r="B67" s="38" t="s">
        <v>21</v>
      </c>
      <c r="C67" s="38" t="s">
        <v>22</v>
      </c>
      <c r="D67" s="38">
        <v>43891</v>
      </c>
      <c r="E67" s="38" t="s">
        <v>23</v>
      </c>
      <c r="F67" s="38">
        <v>43952</v>
      </c>
      <c r="G67" s="38">
        <v>43983</v>
      </c>
      <c r="H67" s="38" t="s">
        <v>24</v>
      </c>
      <c r="I67" s="38" t="s">
        <v>25</v>
      </c>
      <c r="J67" s="38" t="s">
        <v>26</v>
      </c>
      <c r="K67" s="38" t="s">
        <v>27</v>
      </c>
      <c r="L67" s="39" t="s">
        <v>28</v>
      </c>
      <c r="M67" s="38" t="s">
        <v>29</v>
      </c>
      <c r="N67" s="40" t="s">
        <v>30</v>
      </c>
      <c r="O67" s="6"/>
      <c r="P67" s="6"/>
      <c r="Q67" s="6"/>
    </row>
    <row r="68" spans="1:17" ht="14.25" customHeight="1">
      <c r="A68" s="14" t="s">
        <v>14</v>
      </c>
      <c r="B68" s="70">
        <f aca="true" t="shared" si="29" ref="B68:B74">(B59-B50)/B50</f>
        <v>-0.053917660945068356</v>
      </c>
      <c r="C68" s="41">
        <f aca="true" t="shared" si="30" ref="C68:C74">((C59+B59)-(C50+B50))/(C50+B50)</f>
        <v>0.020633930541315716</v>
      </c>
      <c r="D68" s="41">
        <f aca="true" t="shared" si="31" ref="D68:D74">(SUM(B59:D59)-SUM(B50:D50))/SUM(B50:D50)</f>
        <v>-0.02036239480506573</v>
      </c>
      <c r="E68" s="41">
        <f aca="true" t="shared" si="32" ref="E68:E74">(SUM(B59:E59)-SUM(B50:E50))/SUM(B50:E50)</f>
        <v>-0.27878352240494375</v>
      </c>
      <c r="F68" s="41">
        <f aca="true" t="shared" si="33" ref="F68:F74">(SUM(B59:F59)-SUM(B50:F50))/SUM(B50:F50)</f>
        <v>-0.43968453906071603</v>
      </c>
      <c r="G68" s="41">
        <f aca="true" t="shared" si="34" ref="G68:G74">(SUM(B59:G59)-SUM(B50:G50))/SUM(B50:G50)</f>
        <v>-0.5542503020504612</v>
      </c>
      <c r="H68" s="41">
        <f aca="true" t="shared" si="35" ref="H68:H74">(SUM(B59:H59)-SUM(B50:H50))/SUM(B50:H50)</f>
        <v>-0.6486488392625616</v>
      </c>
      <c r="I68" s="42">
        <f aca="true" t="shared" si="36" ref="I68:I74">(SUM(B59:I59)-SUM(B50:I50))/SUM(B50:I50)</f>
        <v>-0.7113444199944384</v>
      </c>
      <c r="J68" s="41">
        <f aca="true" t="shared" si="37" ref="J68:J74">(SUM(B59:J59)-SUM(B50:J50))/SUM(B50:J50)</f>
        <v>-0.7437953483246882</v>
      </c>
      <c r="K68" s="41">
        <f aca="true" t="shared" si="38" ref="K68:K74">(SUM(B59:K59)-SUM(B50:K50))/SUM(B50:K50)</f>
        <v>-0.7747021663706286</v>
      </c>
      <c r="L68" s="43">
        <f aca="true" t="shared" si="39" ref="L68:L74">(SUM(B59:L59)-SUM(B50:L50))/SUM(B50:L50)</f>
        <v>-0.7853483945529529</v>
      </c>
      <c r="M68" s="41">
        <f aca="true" t="shared" si="40" ref="M68:M74">(SUM(B59:M59)-SUM(B50:M50))/SUM(B50:M50)</f>
        <v>-0.7978905847325388</v>
      </c>
      <c r="N68" s="71">
        <f aca="true" t="shared" si="41" ref="N68:N74">(N59-N50)/N50</f>
        <v>-0.7978905847325388</v>
      </c>
      <c r="P68" s="30"/>
      <c r="Q68" s="30"/>
    </row>
    <row r="69" spans="1:17" ht="14.25" customHeight="1">
      <c r="A69" s="14" t="s">
        <v>15</v>
      </c>
      <c r="B69" s="70">
        <f t="shared" si="29"/>
        <v>0.056542661280180394</v>
      </c>
      <c r="C69" s="41">
        <f t="shared" si="30"/>
        <v>0.14746238214620638</v>
      </c>
      <c r="D69" s="41">
        <f t="shared" si="31"/>
        <v>0.08439533421316125</v>
      </c>
      <c r="E69" s="41">
        <f t="shared" si="32"/>
        <v>-0.214803614307734</v>
      </c>
      <c r="F69" s="41">
        <f t="shared" si="33"/>
        <v>-0.4214602307476603</v>
      </c>
      <c r="G69" s="41">
        <f t="shared" si="34"/>
        <v>-0.539510965470865</v>
      </c>
      <c r="H69" s="41">
        <f t="shared" si="35"/>
        <v>-0.6287447682217417</v>
      </c>
      <c r="I69" s="42">
        <f t="shared" si="36"/>
        <v>-0.6854498814069738</v>
      </c>
      <c r="J69" s="41">
        <f t="shared" si="37"/>
        <v>-0.7279836829915735</v>
      </c>
      <c r="K69" s="41">
        <f t="shared" si="38"/>
        <v>-0.7543951097579742</v>
      </c>
      <c r="L69" s="43">
        <f t="shared" si="39"/>
        <v>-0.7685326497960896</v>
      </c>
      <c r="M69" s="41">
        <f t="shared" si="40"/>
        <v>-0.7838179454976594</v>
      </c>
      <c r="N69" s="71">
        <f t="shared" si="41"/>
        <v>-0.7838179454976594</v>
      </c>
      <c r="P69" s="30"/>
      <c r="Q69" s="30"/>
    </row>
    <row r="70" spans="1:17" ht="14.25" customHeight="1">
      <c r="A70" s="14" t="s">
        <v>16</v>
      </c>
      <c r="B70" s="70">
        <f t="shared" si="29"/>
        <v>0.1149273576024612</v>
      </c>
      <c r="C70" s="41">
        <f t="shared" si="30"/>
        <v>0.2621519328271111</v>
      </c>
      <c r="D70" s="41">
        <f t="shared" si="31"/>
        <v>0.34867617515734395</v>
      </c>
      <c r="E70" s="41">
        <f t="shared" si="32"/>
        <v>-0.024492268775314147</v>
      </c>
      <c r="F70" s="41">
        <f t="shared" si="33"/>
        <v>-0.2569720859172046</v>
      </c>
      <c r="G70" s="41">
        <f t="shared" si="34"/>
        <v>-0.4471706527032277</v>
      </c>
      <c r="H70" s="41">
        <f t="shared" si="35"/>
        <v>-0.5783190859112768</v>
      </c>
      <c r="I70" s="42">
        <f t="shared" si="36"/>
        <v>-0.6452404903731871</v>
      </c>
      <c r="J70" s="41">
        <f t="shared" si="37"/>
        <v>-0.6808588092782609</v>
      </c>
      <c r="K70" s="41">
        <f t="shared" si="38"/>
        <v>-0.7129647977102354</v>
      </c>
      <c r="L70" s="43">
        <f t="shared" si="39"/>
        <v>-0.7301359846954617</v>
      </c>
      <c r="M70" s="41">
        <f t="shared" si="40"/>
        <v>-0.7518109978973019</v>
      </c>
      <c r="N70" s="71">
        <f t="shared" si="41"/>
        <v>-0.7518109978973019</v>
      </c>
      <c r="P70" s="45"/>
      <c r="Q70" s="22"/>
    </row>
    <row r="71" spans="1:17" ht="14.25" customHeight="1">
      <c r="A71" s="14" t="s">
        <v>17</v>
      </c>
      <c r="B71" s="70">
        <f t="shared" si="29"/>
        <v>0.11553328418577775</v>
      </c>
      <c r="C71" s="41">
        <f t="shared" si="30"/>
        <v>0.15628743905107154</v>
      </c>
      <c r="D71" s="41">
        <f t="shared" si="31"/>
        <v>0.0610132535251883</v>
      </c>
      <c r="E71" s="41">
        <f t="shared" si="32"/>
        <v>-0.23479401435111497</v>
      </c>
      <c r="F71" s="41">
        <f t="shared" si="33"/>
        <v>-0.4189430420744475</v>
      </c>
      <c r="G71" s="41">
        <f t="shared" si="34"/>
        <v>-0.5447265002947859</v>
      </c>
      <c r="H71" s="41">
        <f t="shared" si="35"/>
        <v>-0.6525666560128938</v>
      </c>
      <c r="I71" s="42">
        <f t="shared" si="36"/>
        <v>-0.7115215379568034</v>
      </c>
      <c r="J71" s="41">
        <f t="shared" si="37"/>
        <v>-0.7402801809127652</v>
      </c>
      <c r="K71" s="41">
        <f t="shared" si="38"/>
        <v>-0.7652767648221899</v>
      </c>
      <c r="L71" s="43">
        <f t="shared" si="39"/>
        <v>-0.7825417986287904</v>
      </c>
      <c r="M71" s="41">
        <f t="shared" si="40"/>
        <v>-0.7992890735494148</v>
      </c>
      <c r="N71" s="71">
        <f t="shared" si="41"/>
        <v>-0.7992890735494148</v>
      </c>
      <c r="P71" s="45"/>
      <c r="Q71" s="22"/>
    </row>
    <row r="72" spans="1:17" ht="14.25" customHeight="1">
      <c r="A72" s="14" t="s">
        <v>18</v>
      </c>
      <c r="B72" s="70">
        <f t="shared" si="29"/>
        <v>0.15973534971644612</v>
      </c>
      <c r="C72" s="41">
        <f t="shared" si="30"/>
        <v>0.06172224987555998</v>
      </c>
      <c r="D72" s="41">
        <f t="shared" si="31"/>
        <v>0.03363700070077085</v>
      </c>
      <c r="E72" s="41">
        <f t="shared" si="32"/>
        <v>-0.25278622087132724</v>
      </c>
      <c r="F72" s="41">
        <f t="shared" si="33"/>
        <v>-0.3883475015550487</v>
      </c>
      <c r="G72" s="41">
        <f t="shared" si="34"/>
        <v>-0.4723663029869433</v>
      </c>
      <c r="H72" s="41">
        <f t="shared" si="35"/>
        <v>-0.5747441257027534</v>
      </c>
      <c r="I72" s="42">
        <f t="shared" si="36"/>
        <v>-0.6234843650287173</v>
      </c>
      <c r="J72" s="41">
        <f t="shared" si="37"/>
        <v>-0.6590383726306056</v>
      </c>
      <c r="K72" s="41">
        <f t="shared" si="38"/>
        <v>-0.6958762886597938</v>
      </c>
      <c r="L72" s="43">
        <f t="shared" si="39"/>
        <v>-0.7227964668295433</v>
      </c>
      <c r="M72" s="41">
        <f t="shared" si="40"/>
        <v>-0.7467811158798283</v>
      </c>
      <c r="N72" s="71">
        <f t="shared" si="41"/>
        <v>-0.7467811158798283</v>
      </c>
      <c r="P72" s="45"/>
      <c r="Q72" s="22"/>
    </row>
    <row r="73" spans="1:17" ht="14.25" customHeight="1">
      <c r="A73" s="14" t="s">
        <v>19</v>
      </c>
      <c r="B73" s="70">
        <f t="shared" si="29"/>
        <v>0</v>
      </c>
      <c r="C73" s="41">
        <f t="shared" si="30"/>
        <v>-0.1111111111111111</v>
      </c>
      <c r="D73" s="41">
        <f t="shared" si="31"/>
        <v>-0.26666666666666666</v>
      </c>
      <c r="E73" s="41">
        <f t="shared" si="32"/>
        <v>-0.3125</v>
      </c>
      <c r="F73" s="41">
        <f t="shared" si="33"/>
        <v>-0.5769230769230769</v>
      </c>
      <c r="G73" s="41">
        <f t="shared" si="34"/>
        <v>-0.6857142857142857</v>
      </c>
      <c r="H73" s="41">
        <f t="shared" si="35"/>
        <v>-0.717948717948718</v>
      </c>
      <c r="I73" s="42">
        <f t="shared" si="36"/>
        <v>-0.725</v>
      </c>
      <c r="J73" s="41">
        <f t="shared" si="37"/>
        <v>-0.7441860465116279</v>
      </c>
      <c r="K73" s="41">
        <f t="shared" si="38"/>
        <v>-0.7659574468085106</v>
      </c>
      <c r="L73" s="43">
        <f t="shared" si="39"/>
        <v>-0.7708333333333334</v>
      </c>
      <c r="M73" s="41">
        <f t="shared" si="40"/>
        <v>-0.78</v>
      </c>
      <c r="N73" s="71">
        <f t="shared" si="41"/>
        <v>-0.78</v>
      </c>
      <c r="P73" s="21"/>
      <c r="Q73" s="22"/>
    </row>
    <row r="74" spans="1:17" s="4" customFormat="1" ht="13.5" customHeight="1">
      <c r="A74" s="24" t="s">
        <v>20</v>
      </c>
      <c r="B74" s="70">
        <f t="shared" si="29"/>
        <v>-0.044542888394981474</v>
      </c>
      <c r="C74" s="41">
        <f t="shared" si="30"/>
        <v>0.02916494658773623</v>
      </c>
      <c r="D74" s="41">
        <f t="shared" si="31"/>
        <v>-0.012636657458140202</v>
      </c>
      <c r="E74" s="41">
        <f t="shared" si="32"/>
        <v>-0.274041923034451</v>
      </c>
      <c r="F74" s="41">
        <f t="shared" si="33"/>
        <v>-0.4377392679304953</v>
      </c>
      <c r="G74" s="41">
        <f t="shared" si="34"/>
        <v>-0.5527328867382355</v>
      </c>
      <c r="H74" s="41">
        <f t="shared" si="35"/>
        <v>-0.6472007496651613</v>
      </c>
      <c r="I74" s="42">
        <f t="shared" si="36"/>
        <v>-0.7095315604661765</v>
      </c>
      <c r="J74" s="41">
        <f t="shared" si="37"/>
        <v>-0.74246086647593</v>
      </c>
      <c r="K74" s="41">
        <f t="shared" si="38"/>
        <v>-0.773084306827429</v>
      </c>
      <c r="L74" s="43">
        <f t="shared" si="39"/>
        <v>-0.7840676673070577</v>
      </c>
      <c r="M74" s="41">
        <f t="shared" si="40"/>
        <v>-0.7968721853116252</v>
      </c>
      <c r="N74" s="71">
        <f t="shared" si="41"/>
        <v>-0.7968721853116252</v>
      </c>
      <c r="P74" s="21"/>
      <c r="Q74" s="22"/>
    </row>
    <row r="75" spans="8:17" ht="14.25" customHeight="1">
      <c r="H75" s="51"/>
      <c r="I75" s="52"/>
      <c r="L75" s="53"/>
      <c r="N75" s="52"/>
      <c r="P75" s="21"/>
      <c r="Q75" s="22"/>
    </row>
    <row r="76" spans="1:17" s="4" customFormat="1" ht="13.5" customHeight="1">
      <c r="A76" s="37" t="s">
        <v>32</v>
      </c>
      <c r="B76" s="38" t="s">
        <v>21</v>
      </c>
      <c r="C76" s="38" t="s">
        <v>22</v>
      </c>
      <c r="D76" s="38">
        <v>43891</v>
      </c>
      <c r="E76" s="38" t="s">
        <v>23</v>
      </c>
      <c r="F76" s="38">
        <v>43952</v>
      </c>
      <c r="G76" s="38">
        <v>43983</v>
      </c>
      <c r="H76" s="38" t="s">
        <v>24</v>
      </c>
      <c r="I76" s="38" t="s">
        <v>25</v>
      </c>
      <c r="J76" s="38" t="s">
        <v>26</v>
      </c>
      <c r="K76" s="38" t="s">
        <v>27</v>
      </c>
      <c r="L76" s="39" t="s">
        <v>28</v>
      </c>
      <c r="M76" s="38" t="s">
        <v>29</v>
      </c>
      <c r="N76" s="40" t="s">
        <v>30</v>
      </c>
      <c r="O76" s="6"/>
      <c r="P76" s="7"/>
      <c r="Q76" s="46"/>
    </row>
    <row r="77" spans="1:21" ht="14.25" customHeight="1">
      <c r="A77" s="14" t="s">
        <v>14</v>
      </c>
      <c r="B77" s="70">
        <f aca="true" t="shared" si="42" ref="B77:B83">(B59-B50)/B50</f>
        <v>-0.053917660945068356</v>
      </c>
      <c r="C77" s="70">
        <f aca="true" t="shared" si="43" ref="C77:C83">(C59-C50)/C50</f>
        <v>0.07779203629545081</v>
      </c>
      <c r="D77" s="70">
        <f aca="true" t="shared" si="44" ref="D77:D83">(D59-D50)/D50</f>
        <v>-0.14449211053539315</v>
      </c>
      <c r="E77" s="70">
        <f aca="true" t="shared" si="45" ref="E77:E83">(E59-E50)/E50</f>
        <v>-1</v>
      </c>
      <c r="F77" s="70">
        <f aca="true" t="shared" si="46" ref="F77:F83">(F59-F50)/F50</f>
        <v>-1</v>
      </c>
      <c r="G77" s="70">
        <f aca="true" t="shared" si="47" ref="G77:G83">(G59-G50)/G50</f>
        <v>-1</v>
      </c>
      <c r="H77" s="70">
        <f aca="true" t="shared" si="48" ref="H77:H83">(H59-H50)/H50</f>
        <v>-1</v>
      </c>
      <c r="I77" s="72">
        <f aca="true" t="shared" si="49" ref="I77:I83">(I59-I50)/I50</f>
        <v>-1</v>
      </c>
      <c r="J77" s="70">
        <f aca="true" t="shared" si="50" ref="J77:J83">(J59-J50)/J50</f>
        <v>-1</v>
      </c>
      <c r="K77" s="70">
        <f aca="true" t="shared" si="51" ref="K77:K83">(K59-K50)/K50</f>
        <v>-1</v>
      </c>
      <c r="L77" s="73">
        <f aca="true" t="shared" si="52" ref="L77:L83">(L59-L50)/L50</f>
        <v>-1</v>
      </c>
      <c r="M77" s="70">
        <f aca="true" t="shared" si="53" ref="M77:M83">(M59-M50)/M50</f>
        <v>-1</v>
      </c>
      <c r="N77" s="71"/>
      <c r="P77" s="30"/>
      <c r="Q77" s="74"/>
      <c r="R77" s="74"/>
      <c r="S77" s="30"/>
      <c r="T77" s="30"/>
      <c r="U77" s="30"/>
    </row>
    <row r="78" spans="1:21" ht="14.25" customHeight="1">
      <c r="A78" s="14" t="s">
        <v>15</v>
      </c>
      <c r="B78" s="70">
        <f t="shared" si="42"/>
        <v>0.056542661280180394</v>
      </c>
      <c r="C78" s="70">
        <f t="shared" si="43"/>
        <v>0.22121635166093928</v>
      </c>
      <c r="D78" s="70">
        <f t="shared" si="44"/>
        <v>-0.05134902319447842</v>
      </c>
      <c r="E78" s="70">
        <f t="shared" si="45"/>
        <v>-1</v>
      </c>
      <c r="F78" s="70">
        <f t="shared" si="46"/>
        <v>-1</v>
      </c>
      <c r="G78" s="70">
        <f t="shared" si="47"/>
        <v>-1</v>
      </c>
      <c r="H78" s="70">
        <f t="shared" si="48"/>
        <v>-1</v>
      </c>
      <c r="I78" s="72">
        <f t="shared" si="49"/>
        <v>-1</v>
      </c>
      <c r="J78" s="70">
        <f t="shared" si="50"/>
        <v>-1</v>
      </c>
      <c r="K78" s="70">
        <f t="shared" si="51"/>
        <v>-1</v>
      </c>
      <c r="L78" s="73">
        <f t="shared" si="52"/>
        <v>-1</v>
      </c>
      <c r="M78" s="70">
        <f t="shared" si="53"/>
        <v>-1</v>
      </c>
      <c r="N78" s="71"/>
      <c r="P78" s="30"/>
      <c r="Q78" s="74"/>
      <c r="R78" s="74"/>
      <c r="S78" s="30"/>
      <c r="T78" s="30"/>
      <c r="U78" s="30"/>
    </row>
    <row r="79" spans="1:21" ht="14.25" customHeight="1">
      <c r="A79" s="14" t="s">
        <v>16</v>
      </c>
      <c r="B79" s="70">
        <f t="shared" si="42"/>
        <v>0.1149273576024612</v>
      </c>
      <c r="C79" s="70">
        <f t="shared" si="43"/>
        <v>0.4018454058235262</v>
      </c>
      <c r="D79" s="70">
        <f t="shared" si="44"/>
        <v>0.5566915448318168</v>
      </c>
      <c r="E79" s="70">
        <f t="shared" si="45"/>
        <v>-1</v>
      </c>
      <c r="F79" s="70">
        <f t="shared" si="46"/>
        <v>-1</v>
      </c>
      <c r="G79" s="70">
        <f t="shared" si="47"/>
        <v>-1</v>
      </c>
      <c r="H79" s="70">
        <f t="shared" si="48"/>
        <v>-1</v>
      </c>
      <c r="I79" s="72">
        <f t="shared" si="49"/>
        <v>-1</v>
      </c>
      <c r="J79" s="70">
        <f t="shared" si="50"/>
        <v>-1</v>
      </c>
      <c r="K79" s="70">
        <f t="shared" si="51"/>
        <v>-1</v>
      </c>
      <c r="L79" s="73">
        <f t="shared" si="52"/>
        <v>-1</v>
      </c>
      <c r="M79" s="70">
        <f t="shared" si="53"/>
        <v>-1</v>
      </c>
      <c r="N79" s="44"/>
      <c r="P79" s="45"/>
      <c r="Q79" s="21"/>
      <c r="R79" s="21"/>
      <c r="S79" s="22"/>
      <c r="T79" s="30"/>
      <c r="U79" s="30"/>
    </row>
    <row r="80" spans="1:21" ht="14.25" customHeight="1">
      <c r="A80" s="14" t="s">
        <v>17</v>
      </c>
      <c r="B80" s="70">
        <f t="shared" si="42"/>
        <v>0.11553328418577775</v>
      </c>
      <c r="C80" s="70">
        <f t="shared" si="43"/>
        <v>0.19612398463616623</v>
      </c>
      <c r="D80" s="70">
        <f t="shared" si="44"/>
        <v>-0.11724189671920121</v>
      </c>
      <c r="E80" s="70">
        <f t="shared" si="45"/>
        <v>-1</v>
      </c>
      <c r="F80" s="70">
        <f t="shared" si="46"/>
        <v>-1</v>
      </c>
      <c r="G80" s="70">
        <f t="shared" si="47"/>
        <v>-1</v>
      </c>
      <c r="H80" s="70">
        <f t="shared" si="48"/>
        <v>-1</v>
      </c>
      <c r="I80" s="72">
        <f t="shared" si="49"/>
        <v>-1</v>
      </c>
      <c r="J80" s="70">
        <f t="shared" si="50"/>
        <v>-1</v>
      </c>
      <c r="K80" s="70">
        <f t="shared" si="51"/>
        <v>-1</v>
      </c>
      <c r="L80" s="73">
        <f t="shared" si="52"/>
        <v>-1</v>
      </c>
      <c r="M80" s="70">
        <f t="shared" si="53"/>
        <v>-1</v>
      </c>
      <c r="N80" s="44"/>
      <c r="P80" s="45"/>
      <c r="Q80" s="21"/>
      <c r="R80" s="21"/>
      <c r="S80" s="22"/>
      <c r="T80" s="30"/>
      <c r="U80" s="30"/>
    </row>
    <row r="81" spans="1:21" ht="14.25" customHeight="1">
      <c r="A81" s="14" t="s">
        <v>18</v>
      </c>
      <c r="B81" s="70">
        <f t="shared" si="42"/>
        <v>0.15973534971644612</v>
      </c>
      <c r="C81" s="70">
        <f t="shared" si="43"/>
        <v>-0.0473186119873817</v>
      </c>
      <c r="D81" s="70">
        <f t="shared" si="44"/>
        <v>-0.033136094674556214</v>
      </c>
      <c r="E81" s="70">
        <f t="shared" si="45"/>
        <v>-1</v>
      </c>
      <c r="F81" s="70">
        <f t="shared" si="46"/>
        <v>-1</v>
      </c>
      <c r="G81" s="70">
        <f t="shared" si="47"/>
        <v>-1</v>
      </c>
      <c r="H81" s="70">
        <f t="shared" si="48"/>
        <v>-1</v>
      </c>
      <c r="I81" s="72">
        <f t="shared" si="49"/>
        <v>-1</v>
      </c>
      <c r="J81" s="70">
        <f t="shared" si="50"/>
        <v>-1</v>
      </c>
      <c r="K81" s="70">
        <f t="shared" si="51"/>
        <v>-1</v>
      </c>
      <c r="L81" s="73">
        <f t="shared" si="52"/>
        <v>-1</v>
      </c>
      <c r="M81" s="70">
        <f t="shared" si="53"/>
        <v>-1</v>
      </c>
      <c r="N81" s="44"/>
      <c r="P81" s="45"/>
      <c r="Q81" s="21"/>
      <c r="R81" s="21"/>
      <c r="S81" s="22"/>
      <c r="T81" s="30"/>
      <c r="U81" s="30"/>
    </row>
    <row r="82" spans="1:21" ht="14.25" customHeight="1">
      <c r="A82" s="14" t="s">
        <v>19</v>
      </c>
      <c r="B82" s="70">
        <f t="shared" si="42"/>
        <v>0</v>
      </c>
      <c r="C82" s="70">
        <f t="shared" si="43"/>
        <v>-0.25</v>
      </c>
      <c r="D82" s="70">
        <f t="shared" si="44"/>
        <v>-0.5</v>
      </c>
      <c r="E82" s="70">
        <f t="shared" si="45"/>
        <v>-1</v>
      </c>
      <c r="F82" s="70">
        <f t="shared" si="46"/>
        <v>-1</v>
      </c>
      <c r="G82" s="70">
        <f t="shared" si="47"/>
        <v>-1</v>
      </c>
      <c r="H82" s="70">
        <f t="shared" si="48"/>
        <v>-1</v>
      </c>
      <c r="I82" s="72">
        <f t="shared" si="49"/>
        <v>-1</v>
      </c>
      <c r="J82" s="70">
        <f t="shared" si="50"/>
        <v>-1</v>
      </c>
      <c r="K82" s="70">
        <f t="shared" si="51"/>
        <v>-1</v>
      </c>
      <c r="L82" s="73">
        <f t="shared" si="52"/>
        <v>-1</v>
      </c>
      <c r="M82" s="70">
        <f t="shared" si="53"/>
        <v>-1</v>
      </c>
      <c r="N82" s="44"/>
      <c r="P82" s="21"/>
      <c r="Q82" s="21"/>
      <c r="R82" s="21"/>
      <c r="S82" s="22"/>
      <c r="T82" s="30"/>
      <c r="U82" s="30"/>
    </row>
    <row r="83" spans="1:21" ht="14.25" customHeight="1">
      <c r="A83" s="24" t="s">
        <v>20</v>
      </c>
      <c r="B83" s="75">
        <f t="shared" si="42"/>
        <v>-0.044542888394981474</v>
      </c>
      <c r="C83" s="75">
        <f t="shared" si="43"/>
        <v>0.0861233061536541</v>
      </c>
      <c r="D83" s="75">
        <f t="shared" si="44"/>
        <v>-0.13559517071925115</v>
      </c>
      <c r="E83" s="75">
        <f t="shared" si="45"/>
        <v>-1</v>
      </c>
      <c r="F83" s="75">
        <f t="shared" si="46"/>
        <v>-1</v>
      </c>
      <c r="G83" s="75">
        <f t="shared" si="47"/>
        <v>-1</v>
      </c>
      <c r="H83" s="75">
        <f t="shared" si="48"/>
        <v>-1</v>
      </c>
      <c r="I83" s="50">
        <f t="shared" si="49"/>
        <v>-1</v>
      </c>
      <c r="J83" s="75">
        <f t="shared" si="50"/>
        <v>-1</v>
      </c>
      <c r="K83" s="86">
        <f t="shared" si="51"/>
        <v>-1</v>
      </c>
      <c r="L83" s="87">
        <f t="shared" si="52"/>
        <v>-1</v>
      </c>
      <c r="M83" s="86">
        <f t="shared" si="53"/>
        <v>-1</v>
      </c>
      <c r="N83" s="50"/>
      <c r="P83" s="21"/>
      <c r="Q83" s="21"/>
      <c r="R83" s="21"/>
      <c r="S83" s="22"/>
      <c r="T83" s="30"/>
      <c r="U83" s="30"/>
    </row>
    <row r="86" spans="1:14" ht="44.25" customHeight="1">
      <c r="A86" s="76" t="s">
        <v>35</v>
      </c>
      <c r="B86" s="78">
        <f>(B9/B50)*20</f>
        <v>6.184045347879844</v>
      </c>
      <c r="C86" s="78">
        <f>(C9/C50)*20</f>
        <v>6.211256275718174</v>
      </c>
      <c r="D86" s="78">
        <f>(D9/D50)*20</f>
        <v>6.495206518609117</v>
      </c>
      <c r="E86" s="78">
        <f>(E9/E50)*20</f>
        <v>6.48930881210536</v>
      </c>
      <c r="F86" s="78">
        <f>(F9/F50)*20</f>
        <v>6.512152600013913</v>
      </c>
      <c r="G86" s="78">
        <f>(G9/G50)*20</f>
        <v>6.503383953207994</v>
      </c>
      <c r="H86" s="78">
        <f>(H9/H50)*20</f>
        <v>6.517851337899016</v>
      </c>
      <c r="I86" s="78">
        <f>(I9/I50)*20</f>
        <v>6.516181191731051</v>
      </c>
      <c r="J86" s="78">
        <f>(J9/J50)*20</f>
        <v>6.5233187749387564</v>
      </c>
      <c r="K86" s="78">
        <f>(K9/K50)*20</f>
        <v>6.531807353844213</v>
      </c>
      <c r="L86" s="78">
        <f>(L9/L50)*20</f>
        <v>6.925125835042117</v>
      </c>
      <c r="M86" s="78">
        <f>(M9/M50)*20</f>
        <v>6.926680022089195</v>
      </c>
      <c r="N86" s="78">
        <f>(N9/N50)*20</f>
        <v>6.50719605462791</v>
      </c>
    </row>
    <row r="88" spans="1:14" ht="36.75" customHeight="1">
      <c r="A88" s="88" t="s">
        <v>36</v>
      </c>
      <c r="B88" s="78">
        <f>(B18/B59)*20</f>
        <v>6.927065723641643</v>
      </c>
      <c r="C88" s="78">
        <f>(C18/C59)*20</f>
        <v>6.941306304629352</v>
      </c>
      <c r="D88" s="78">
        <f>(D18/D59)*20</f>
        <v>7.515525729927269</v>
      </c>
      <c r="E88" s="78" t="e">
        <f>(E18/E59)*20</f>
        <v>#DIV/0!</v>
      </c>
      <c r="F88" s="78" t="e">
        <f>(F18/F59)*20</f>
        <v>#DIV/0!</v>
      </c>
      <c r="G88" s="78" t="e">
        <f>(G18/G59)*20</f>
        <v>#DIV/0!</v>
      </c>
      <c r="H88" s="78" t="e">
        <f>(H18/H59)*20</f>
        <v>#DIV/0!</v>
      </c>
      <c r="I88" s="78" t="e">
        <f>(I18/I59)*20</f>
        <v>#DIV/0!</v>
      </c>
      <c r="J88" s="78" t="e">
        <f>(J18/J59)*20</f>
        <v>#DIV/0!</v>
      </c>
      <c r="K88" s="78" t="e">
        <f>(K18/K59)*20</f>
        <v>#DIV/0!</v>
      </c>
      <c r="L88" s="78" t="e">
        <f>(L18/L59)*20</f>
        <v>#DIV/0!</v>
      </c>
      <c r="M88" s="78" t="e">
        <f>(M18/M59)*20</f>
        <v>#DIV/0!</v>
      </c>
      <c r="N88" s="78">
        <f>(N18/N59)*20</f>
        <v>7.061318751221504</v>
      </c>
    </row>
    <row r="90" spans="1:14" ht="30" customHeight="1">
      <c r="A90" s="76" t="s">
        <v>37</v>
      </c>
      <c r="B90" s="78">
        <f>(B10/B51)*30</f>
        <v>7.129810936096886</v>
      </c>
      <c r="C90" s="78">
        <f>(C10/C51)*30</f>
        <v>7.104103844501719</v>
      </c>
      <c r="D90" s="78">
        <f>(D10/D51)*30</f>
        <v>7.73725686209867</v>
      </c>
      <c r="E90" s="78">
        <f>(E10/E51)*30</f>
        <v>7.752462740612334</v>
      </c>
      <c r="F90" s="78">
        <f>(F10/F51)*30</f>
        <v>7.751130824402174</v>
      </c>
      <c r="G90" s="78">
        <f>(G10/G51)*30</f>
        <v>7.755558363873794</v>
      </c>
      <c r="H90" s="78">
        <f>(H10/H51)*30</f>
        <v>7.7798025962879525</v>
      </c>
      <c r="I90" s="78">
        <f>(I10/I51)*30</f>
        <v>7.781618312237801</v>
      </c>
      <c r="J90" s="78">
        <f>(J10/J51)*30</f>
        <v>7.738695529729831</v>
      </c>
      <c r="K90" s="78">
        <f>(K10/K51)*30</f>
        <v>7.762951566879823</v>
      </c>
      <c r="L90" s="78">
        <f>(L10/L51)*30</f>
        <v>8.335717395329286</v>
      </c>
      <c r="M90" s="78">
        <f>(M10/M51)*30</f>
        <v>8.334359723308566</v>
      </c>
      <c r="N90" s="78">
        <f>(N10/N51)*30</f>
        <v>7.740326397453579</v>
      </c>
    </row>
    <row r="92" spans="1:14" ht="31.5" customHeight="1">
      <c r="A92" s="88" t="s">
        <v>38</v>
      </c>
      <c r="B92" s="78">
        <f>(B19/B60)*30</f>
        <v>8.354855907780982</v>
      </c>
      <c r="C92" s="78">
        <f>(C19/C60)*30</f>
        <v>8.328896203822852</v>
      </c>
      <c r="D92" s="78">
        <f>(D19/D60)*30</f>
        <v>9.032819446966794</v>
      </c>
      <c r="E92" s="78" t="e">
        <f>(E19/E60)*30</f>
        <v>#DIV/0!</v>
      </c>
      <c r="F92" s="78" t="e">
        <f>(F19/F60)*30</f>
        <v>#DIV/0!</v>
      </c>
      <c r="G92" s="78" t="e">
        <f>(G19/G60)*30</f>
        <v>#DIV/0!</v>
      </c>
      <c r="H92" s="78" t="e">
        <f>(H19/H60)*30</f>
        <v>#DIV/0!</v>
      </c>
      <c r="I92" s="78" t="e">
        <f>(I19/I60)*30</f>
        <v>#DIV/0!</v>
      </c>
      <c r="J92" s="78" t="e">
        <f>(J19/J60)*30</f>
        <v>#DIV/0!</v>
      </c>
      <c r="K92" s="78" t="e">
        <f>(K19/K60)*30</f>
        <v>#DIV/0!</v>
      </c>
      <c r="L92" s="78" t="e">
        <f>(L19/L60)*30</f>
        <v>#DIV/0!</v>
      </c>
      <c r="M92" s="78" t="e">
        <f>(M19/M60)*30</f>
        <v>#DIV/0!</v>
      </c>
      <c r="N92" s="78">
        <f>(N19/N60)*30</f>
        <v>8.53197721988239</v>
      </c>
    </row>
  </sheetData>
  <sheetProtection selectLockedCells="1" selectUnlockedCells="1"/>
  <mergeCells count="3">
    <mergeCell ref="E1:I3"/>
    <mergeCell ref="A5:N5"/>
    <mergeCell ref="A46:N46"/>
  </mergeCells>
  <printOptions/>
  <pageMargins left="0.7875" right="0.7875" top="1.0527777777777778" bottom="1.0527777777777778" header="0.7875" footer="0.7875"/>
  <pageSetup horizontalDpi="300" verticalDpi="300" orientation="landscape" paperSize="8" scale="5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2020-03-03T13:50:52Z</dcterms:created>
  <dcterms:modified xsi:type="dcterms:W3CDTF">2020-04-02T10:05:11Z</dcterms:modified>
  <cp:category/>
  <cp:version/>
  <cp:contentType/>
  <cp:contentStatus/>
  <cp:revision>2</cp:revision>
</cp:coreProperties>
</file>